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23250" windowHeight="11565"/>
  </bookViews>
  <sheets>
    <sheet name="ВМП" sheetId="1" r:id="rId1"/>
  </sheets>
  <externalReferences>
    <externalReference r:id="rId2"/>
    <externalReference r:id="rId3"/>
  </externalReferences>
  <definedNames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>#REF!</definedName>
    <definedName name="блок">'[2]1D_Gorin'!#REF!</definedName>
    <definedName name="_xlnm.Print_Titles" localSheetId="0">ВМП!$A:$H,ВМП!$4:$6</definedName>
    <definedName name="_xlnm.Print_Area" localSheetId="0">ВМП!$A$1:$BC$43</definedName>
    <definedName name="ч">'[2]1D_Gorin'!#REF!</definedName>
    <definedName name="ы">'[2]1D_Gorin'!#REF!</definedName>
  </definedNames>
  <calcPr calcId="145621"/>
</workbook>
</file>

<file path=xl/calcChain.xml><?xml version="1.0" encoding="utf-8"?>
<calcChain xmlns="http://schemas.openxmlformats.org/spreadsheetml/2006/main">
  <c r="Z14" i="1" l="1"/>
  <c r="Z43" i="1" s="1"/>
  <c r="V43" i="1"/>
  <c r="W43" i="1"/>
  <c r="X43" i="1"/>
  <c r="Y43" i="1"/>
  <c r="AA43" i="1"/>
  <c r="AC43" i="1"/>
  <c r="AZ37" i="1"/>
  <c r="AZ43" i="1" l="1"/>
  <c r="BB43" i="1" l="1"/>
  <c r="AX43" i="1"/>
  <c r="AV43" i="1"/>
  <c r="AR43" i="1"/>
  <c r="AQ43" i="1"/>
  <c r="AO43" i="1"/>
  <c r="AM43" i="1"/>
  <c r="AH43" i="1"/>
  <c r="AG43" i="1"/>
  <c r="AF43" i="1"/>
  <c r="AE43" i="1"/>
  <c r="T43" i="1"/>
  <c r="P43" i="1"/>
  <c r="O43" i="1"/>
  <c r="N43" i="1"/>
  <c r="M43" i="1"/>
  <c r="K43" i="1"/>
  <c r="J43" i="1"/>
  <c r="AT42" i="1"/>
  <c r="AK42" i="1"/>
  <c r="G42" i="1"/>
  <c r="F42" i="1" s="1"/>
  <c r="H42" i="1" s="1"/>
  <c r="AT41" i="1"/>
  <c r="AK41" i="1"/>
  <c r="R41" i="1"/>
  <c r="Q41" i="1"/>
  <c r="Q43" i="1" s="1"/>
  <c r="G41" i="1"/>
  <c r="F41" i="1" s="1"/>
  <c r="H41" i="1" s="1"/>
  <c r="AT40" i="1"/>
  <c r="AK40" i="1"/>
  <c r="G40" i="1"/>
  <c r="F40" i="1" s="1"/>
  <c r="H40" i="1" s="1"/>
  <c r="AT39" i="1"/>
  <c r="AS39" i="1"/>
  <c r="AK39" i="1"/>
  <c r="AJ39" i="1"/>
  <c r="G39" i="1"/>
  <c r="F39" i="1" s="1"/>
  <c r="H39" i="1" s="1"/>
  <c r="AT38" i="1"/>
  <c r="AS38" i="1"/>
  <c r="AK38" i="1"/>
  <c r="G38" i="1"/>
  <c r="F38" i="1" s="1"/>
  <c r="H38" i="1" s="1"/>
  <c r="AT37" i="1"/>
  <c r="AS37" i="1"/>
  <c r="AK37" i="1"/>
  <c r="G37" i="1"/>
  <c r="F37" i="1" s="1"/>
  <c r="H37" i="1" s="1"/>
  <c r="AT36" i="1"/>
  <c r="AS36" i="1"/>
  <c r="AK36" i="1"/>
  <c r="G36" i="1"/>
  <c r="F36" i="1" s="1"/>
  <c r="H36" i="1" s="1"/>
  <c r="AT35" i="1"/>
  <c r="AS35" i="1"/>
  <c r="AK35" i="1"/>
  <c r="L35" i="1"/>
  <c r="G35" i="1"/>
  <c r="F35" i="1" s="1"/>
  <c r="H35" i="1" s="1"/>
  <c r="AT34" i="1"/>
  <c r="AS34" i="1"/>
  <c r="AK34" i="1"/>
  <c r="G34" i="1"/>
  <c r="F34" i="1" s="1"/>
  <c r="H34" i="1" s="1"/>
  <c r="AT33" i="1"/>
  <c r="AS33" i="1"/>
  <c r="AK33" i="1"/>
  <c r="G33" i="1"/>
  <c r="F33" i="1" s="1"/>
  <c r="H33" i="1" s="1"/>
  <c r="AT32" i="1"/>
  <c r="G32" i="1"/>
  <c r="F32" i="1" s="1"/>
  <c r="H32" i="1" s="1"/>
  <c r="AT31" i="1"/>
  <c r="AS31" i="1"/>
  <c r="AK31" i="1"/>
  <c r="G31" i="1"/>
  <c r="F31" i="1" s="1"/>
  <c r="H31" i="1" s="1"/>
  <c r="AT30" i="1"/>
  <c r="AS30" i="1"/>
  <c r="AK30" i="1"/>
  <c r="G30" i="1"/>
  <c r="F30" i="1" s="1"/>
  <c r="H30" i="1" s="1"/>
  <c r="AT29" i="1"/>
  <c r="AS29" i="1"/>
  <c r="AK29" i="1"/>
  <c r="G29" i="1"/>
  <c r="F29" i="1" s="1"/>
  <c r="H29" i="1" s="1"/>
  <c r="AT28" i="1"/>
  <c r="AS28" i="1"/>
  <c r="AK28" i="1"/>
  <c r="G28" i="1"/>
  <c r="F28" i="1" s="1"/>
  <c r="H28" i="1" s="1"/>
  <c r="AT27" i="1"/>
  <c r="AK27" i="1"/>
  <c r="G27" i="1"/>
  <c r="F27" i="1" s="1"/>
  <c r="H27" i="1" s="1"/>
  <c r="AT26" i="1"/>
  <c r="AK26" i="1"/>
  <c r="L26" i="1"/>
  <c r="G26" i="1"/>
  <c r="F26" i="1" s="1"/>
  <c r="H26" i="1" s="1"/>
  <c r="AT25" i="1"/>
  <c r="AK25" i="1"/>
  <c r="L25" i="1"/>
  <c r="G25" i="1"/>
  <c r="F25" i="1" s="1"/>
  <c r="H25" i="1" s="1"/>
  <c r="AT24" i="1"/>
  <c r="AK24" i="1"/>
  <c r="G24" i="1"/>
  <c r="F24" i="1" s="1"/>
  <c r="H24" i="1" s="1"/>
  <c r="AN24" i="1" s="1"/>
  <c r="AT23" i="1"/>
  <c r="AK23" i="1"/>
  <c r="R23" i="1"/>
  <c r="G23" i="1"/>
  <c r="F23" i="1" s="1"/>
  <c r="H23" i="1" s="1"/>
  <c r="AT22" i="1"/>
  <c r="AK22" i="1"/>
  <c r="R22" i="1"/>
  <c r="G22" i="1"/>
  <c r="F22" i="1" s="1"/>
  <c r="H22" i="1" s="1"/>
  <c r="AT21" i="1"/>
  <c r="AK21" i="1"/>
  <c r="L21" i="1"/>
  <c r="G21" i="1"/>
  <c r="F21" i="1" s="1"/>
  <c r="H21" i="1" s="1"/>
  <c r="AT20" i="1"/>
  <c r="AK20" i="1"/>
  <c r="G20" i="1"/>
  <c r="F20" i="1" s="1"/>
  <c r="H20" i="1" s="1"/>
  <c r="AT19" i="1"/>
  <c r="AK19" i="1"/>
  <c r="G19" i="1"/>
  <c r="F19" i="1" s="1"/>
  <c r="H19" i="1" s="1"/>
  <c r="AT18" i="1"/>
  <c r="AK18" i="1"/>
  <c r="G18" i="1"/>
  <c r="F18" i="1" s="1"/>
  <c r="H18" i="1" s="1"/>
  <c r="AN18" i="1" s="1"/>
  <c r="AT17" i="1"/>
  <c r="AK17" i="1"/>
  <c r="G17" i="1"/>
  <c r="F17" i="1" s="1"/>
  <c r="H17" i="1" s="1"/>
  <c r="AT16" i="1"/>
  <c r="AK16" i="1"/>
  <c r="G16" i="1"/>
  <c r="F16" i="1" s="1"/>
  <c r="H16" i="1" s="1"/>
  <c r="AT15" i="1"/>
  <c r="AK15" i="1"/>
  <c r="G15" i="1"/>
  <c r="F15" i="1" s="1"/>
  <c r="H15" i="1" s="1"/>
  <c r="AT14" i="1"/>
  <c r="AK14" i="1"/>
  <c r="G14" i="1"/>
  <c r="F14" i="1" s="1"/>
  <c r="H14" i="1" s="1"/>
  <c r="AT13" i="1"/>
  <c r="AK13" i="1"/>
  <c r="G13" i="1"/>
  <c r="F13" i="1" s="1"/>
  <c r="H13" i="1" s="1"/>
  <c r="AT12" i="1"/>
  <c r="AK12" i="1"/>
  <c r="L12" i="1"/>
  <c r="G12" i="1"/>
  <c r="F12" i="1" s="1"/>
  <c r="H12" i="1" s="1"/>
  <c r="AT11" i="1"/>
  <c r="AK11" i="1"/>
  <c r="G11" i="1"/>
  <c r="F11" i="1" s="1"/>
  <c r="H11" i="1" s="1"/>
  <c r="AT10" i="1"/>
  <c r="AK10" i="1"/>
  <c r="G10" i="1"/>
  <c r="F10" i="1" s="1"/>
  <c r="H10" i="1" s="1"/>
  <c r="AT9" i="1"/>
  <c r="AK9" i="1"/>
  <c r="G9" i="1"/>
  <c r="F9" i="1" s="1"/>
  <c r="H9" i="1" s="1"/>
  <c r="AT8" i="1"/>
  <c r="AK8" i="1"/>
  <c r="G8" i="1"/>
  <c r="F8" i="1" s="1"/>
  <c r="H8" i="1" s="1"/>
  <c r="AW8" i="1" s="1"/>
  <c r="AT7" i="1"/>
  <c r="AK7" i="1"/>
  <c r="AJ7" i="1"/>
  <c r="G7" i="1"/>
  <c r="F7" i="1" s="1"/>
  <c r="H7" i="1" s="1"/>
  <c r="AN14" i="1" l="1"/>
  <c r="AD14" i="1"/>
  <c r="AJ43" i="1"/>
  <c r="BA37" i="1"/>
  <c r="BA43" i="1" s="1"/>
  <c r="AL14" i="1"/>
  <c r="AL18" i="1"/>
  <c r="AL24" i="1"/>
  <c r="R43" i="1"/>
  <c r="AS43" i="1"/>
  <c r="AK43" i="1"/>
  <c r="AW14" i="1"/>
  <c r="AU14" i="1" s="1"/>
  <c r="I18" i="1"/>
  <c r="AW18" i="1"/>
  <c r="AU18" i="1" s="1"/>
  <c r="AN7" i="1"/>
  <c r="AW7" i="1"/>
  <c r="I7" i="1"/>
  <c r="AY7" i="1"/>
  <c r="I9" i="1"/>
  <c r="AY9" i="1"/>
  <c r="AN9" i="1"/>
  <c r="AW9" i="1"/>
  <c r="AN13" i="1"/>
  <c r="AW13" i="1"/>
  <c r="AU13" i="1" s="1"/>
  <c r="I8" i="1"/>
  <c r="AT43" i="1"/>
  <c r="AN16" i="1"/>
  <c r="I16" i="1"/>
  <c r="AW16" i="1"/>
  <c r="AU16" i="1" s="1"/>
  <c r="AN19" i="1"/>
  <c r="AW19" i="1"/>
  <c r="AU19" i="1" s="1"/>
  <c r="I19" i="1"/>
  <c r="I22" i="1"/>
  <c r="U22" i="1"/>
  <c r="AN22" i="1"/>
  <c r="AL22" i="1" s="1"/>
  <c r="AW22" i="1"/>
  <c r="AU22" i="1" s="1"/>
  <c r="AY8" i="1"/>
  <c r="AN8" i="1"/>
  <c r="BC20" i="1"/>
  <c r="AN20" i="1"/>
  <c r="AW23" i="1"/>
  <c r="AU23" i="1" s="1"/>
  <c r="I23" i="1"/>
  <c r="U23" i="1"/>
  <c r="AN23" i="1"/>
  <c r="AL23" i="1" s="1"/>
  <c r="AN10" i="1"/>
  <c r="AW10" i="1"/>
  <c r="AW15" i="1"/>
  <c r="AU15" i="1" s="1"/>
  <c r="AN15" i="1"/>
  <c r="I15" i="1"/>
  <c r="I20" i="1"/>
  <c r="AN26" i="1"/>
  <c r="AW26" i="1"/>
  <c r="AU26" i="1" s="1"/>
  <c r="AW28" i="1"/>
  <c r="AU28" i="1" s="1"/>
  <c r="AN28" i="1"/>
  <c r="I28" i="1"/>
  <c r="I31" i="1"/>
  <c r="AW31" i="1"/>
  <c r="AU31" i="1" s="1"/>
  <c r="AN31" i="1"/>
  <c r="I34" i="1"/>
  <c r="AW34" i="1"/>
  <c r="AU34" i="1" s="1"/>
  <c r="AN34" i="1"/>
  <c r="AW35" i="1"/>
  <c r="AU35" i="1" s="1"/>
  <c r="AN35" i="1"/>
  <c r="I35" i="1"/>
  <c r="I12" i="1"/>
  <c r="AY12" i="1"/>
  <c r="AN12" i="1"/>
  <c r="AW12" i="1"/>
  <c r="AY11" i="1"/>
  <c r="AN11" i="1"/>
  <c r="AW11" i="1"/>
  <c r="AN17" i="1"/>
  <c r="AW17" i="1"/>
  <c r="AU17" i="1" s="1"/>
  <c r="AW20" i="1"/>
  <c r="AU20" i="1" s="1"/>
  <c r="AW21" i="1"/>
  <c r="AU21" i="1" s="1"/>
  <c r="BC21" i="1"/>
  <c r="AN21" i="1"/>
  <c r="L43" i="1"/>
  <c r="AN25" i="1"/>
  <c r="AW25" i="1"/>
  <c r="AU25" i="1" s="1"/>
  <c r="I30" i="1"/>
  <c r="AW30" i="1"/>
  <c r="AU30" i="1" s="1"/>
  <c r="AN30" i="1"/>
  <c r="I33" i="1"/>
  <c r="AW33" i="1"/>
  <c r="AU33" i="1" s="1"/>
  <c r="AN33" i="1"/>
  <c r="AN27" i="1"/>
  <c r="AW27" i="1"/>
  <c r="AU27" i="1" s="1"/>
  <c r="AN32" i="1"/>
  <c r="AW32" i="1"/>
  <c r="AU32" i="1" s="1"/>
  <c r="I36" i="1"/>
  <c r="AW36" i="1"/>
  <c r="AU36" i="1" s="1"/>
  <c r="AN36" i="1"/>
  <c r="I24" i="1"/>
  <c r="I29" i="1"/>
  <c r="AN29" i="1"/>
  <c r="AW29" i="1"/>
  <c r="AU29" i="1" s="1"/>
  <c r="I39" i="1"/>
  <c r="AW39" i="1"/>
  <c r="AU39" i="1" s="1"/>
  <c r="AN39" i="1"/>
  <c r="U41" i="1"/>
  <c r="I41" i="1"/>
  <c r="AN41" i="1"/>
  <c r="AL41" i="1" s="1"/>
  <c r="AW41" i="1"/>
  <c r="AU41" i="1" s="1"/>
  <c r="AW24" i="1"/>
  <c r="AU24" i="1" s="1"/>
  <c r="AN40" i="1"/>
  <c r="AW40" i="1"/>
  <c r="AU40" i="1" s="1"/>
  <c r="I37" i="1"/>
  <c r="AW37" i="1"/>
  <c r="AU37" i="1" s="1"/>
  <c r="AN37" i="1"/>
  <c r="I38" i="1"/>
  <c r="AW38" i="1"/>
  <c r="AU38" i="1" s="1"/>
  <c r="AN38" i="1"/>
  <c r="AP42" i="1"/>
  <c r="AW42" i="1"/>
  <c r="AU42" i="1" s="1"/>
  <c r="AN42" i="1"/>
  <c r="AD43" i="1" l="1"/>
  <c r="AB14" i="1"/>
  <c r="AB43" i="1" s="1"/>
  <c r="AP43" i="1"/>
  <c r="AL11" i="1"/>
  <c r="AL38" i="1"/>
  <c r="S41" i="1"/>
  <c r="AL36" i="1"/>
  <c r="AL34" i="1"/>
  <c r="AL9" i="1"/>
  <c r="AL39" i="1"/>
  <c r="AL29" i="1"/>
  <c r="AL17" i="1"/>
  <c r="AL15" i="1"/>
  <c r="AL20" i="1"/>
  <c r="AL27" i="1"/>
  <c r="AL30" i="1"/>
  <c r="AL25" i="1"/>
  <c r="AL12" i="1"/>
  <c r="AL35" i="1"/>
  <c r="AL26" i="1"/>
  <c r="S23" i="1"/>
  <c r="AL16" i="1"/>
  <c r="AL13" i="1"/>
  <c r="AL37" i="1"/>
  <c r="AL40" i="1"/>
  <c r="AL33" i="1"/>
  <c r="AL28" i="1"/>
  <c r="AL8" i="1"/>
  <c r="AL19" i="1"/>
  <c r="AL21" i="1"/>
  <c r="AL31" i="1"/>
  <c r="AL10" i="1"/>
  <c r="AU8" i="1"/>
  <c r="AL42" i="1"/>
  <c r="BC43" i="1"/>
  <c r="AW43" i="1"/>
  <c r="AU7" i="1"/>
  <c r="AU12" i="1"/>
  <c r="U43" i="1"/>
  <c r="S22" i="1"/>
  <c r="AY43" i="1"/>
  <c r="AU11" i="1"/>
  <c r="AU9" i="1"/>
  <c r="AN43" i="1"/>
  <c r="AL7" i="1"/>
  <c r="S43" i="1" l="1"/>
  <c r="AL43" i="1"/>
  <c r="AU43" i="1"/>
</calcChain>
</file>

<file path=xl/sharedStrings.xml><?xml version="1.0" encoding="utf-8"?>
<sst xmlns="http://schemas.openxmlformats.org/spreadsheetml/2006/main" count="144" uniqueCount="82">
  <si>
    <t>Профиль</t>
  </si>
  <si>
    <t>КПГ / КСГ</t>
  </si>
  <si>
    <t xml:space="preserve">КД </t>
  </si>
  <si>
    <t>Норматив финансовых затрат на единицу объема ВМП, руб. 2017 год</t>
  </si>
  <si>
    <t>Доля, индексируемая на КД</t>
  </si>
  <si>
    <t>тариф 2017 г.</t>
  </si>
  <si>
    <t>КГБУЗ "Детская краевая клиническая больница" имени А.К. Пиотровича МЗ Хабаровского края</t>
  </si>
  <si>
    <t>КГБУЗ "Городская больница № 2" им. Матвеева МЗ ХК</t>
  </si>
  <si>
    <t>КГБУЗ "Краевой кожно-венерический диспансер" МХ ХК</t>
  </si>
  <si>
    <t>КГБУЗ "Городская больница № 10" МЗ ХК</t>
  </si>
  <si>
    <t xml:space="preserve">НУЗ "Дорожная клиническая больница на станции Хабаровск-1 ОАО "Российские железные дороги" </t>
  </si>
  <si>
    <t>ООО "Уральский клинический лечебно-реабилитационный центр" (РЕШЕНИЕ КОМИССИИ МАЙ)</t>
  </si>
  <si>
    <t>КГБУЗ "Онкологический диспансер" МЗ ХК</t>
  </si>
  <si>
    <t>план 2016</t>
  </si>
  <si>
    <t>факт 8 мес</t>
  </si>
  <si>
    <t>прогноз</t>
  </si>
  <si>
    <t>план 2017 всего</t>
  </si>
  <si>
    <t>план 2017 застрахованные в Хабаровском крае</t>
  </si>
  <si>
    <t>план 2017 застрахованные в других субъектах РФ</t>
  </si>
  <si>
    <t>ВСЕГО</t>
  </si>
  <si>
    <t>факт 10 мес.</t>
  </si>
  <si>
    <t>количество больных</t>
  </si>
  <si>
    <t xml:space="preserve">стоимость </t>
  </si>
  <si>
    <t>Абдоминальная хирургия</t>
  </si>
  <si>
    <t>ВМП 1</t>
  </si>
  <si>
    <t>ВМП 2</t>
  </si>
  <si>
    <t>Акушерство и гинекология</t>
  </si>
  <si>
    <t>ВМП 3</t>
  </si>
  <si>
    <t>ВМП 4</t>
  </si>
  <si>
    <t>Гастроэнтерология</t>
  </si>
  <si>
    <t xml:space="preserve">ВМП 5 </t>
  </si>
  <si>
    <t>Гематология</t>
  </si>
  <si>
    <t>ВМП 6</t>
  </si>
  <si>
    <t>Детская хирургия в период новорожденности</t>
  </si>
  <si>
    <t xml:space="preserve">ВМП 8 </t>
  </si>
  <si>
    <t>Дерматовенерология</t>
  </si>
  <si>
    <t>ВМП 9</t>
  </si>
  <si>
    <t>Нейрохирургия</t>
  </si>
  <si>
    <t>ВМП 10</t>
  </si>
  <si>
    <t>ВМП 12</t>
  </si>
  <si>
    <t>ВМП 13</t>
  </si>
  <si>
    <t>Неонатология</t>
  </si>
  <si>
    <t>ВМП 14</t>
  </si>
  <si>
    <t>ВМП 15</t>
  </si>
  <si>
    <t>Онкология</t>
  </si>
  <si>
    <t>ВМП 16</t>
  </si>
  <si>
    <t>ВМП 18 (лейкозы)</t>
  </si>
  <si>
    <t>Оториноларингология</t>
  </si>
  <si>
    <t>ВМП 19</t>
  </si>
  <si>
    <t>ВМП 20</t>
  </si>
  <si>
    <t>Офтальмология</t>
  </si>
  <si>
    <t>ВМП 21</t>
  </si>
  <si>
    <t>Педиатрия</t>
  </si>
  <si>
    <t>ВМП23</t>
  </si>
  <si>
    <t>ВМП24</t>
  </si>
  <si>
    <t>Ревматология</t>
  </si>
  <si>
    <t>ВМП 26</t>
  </si>
  <si>
    <t>Сердечно-сосудистая хирургия</t>
  </si>
  <si>
    <t>ВМП 27 (стенты)</t>
  </si>
  <si>
    <t>ВМП 28 (стенты)</t>
  </si>
  <si>
    <t>ВМП 29 (кардиостимуляторы)</t>
  </si>
  <si>
    <t>ВМП 30 (кардиостимуляторы)</t>
  </si>
  <si>
    <t>ВМП 31 (кардиостимуляторы)</t>
  </si>
  <si>
    <t>Торакальная хирургия</t>
  </si>
  <si>
    <t>ВМП 32</t>
  </si>
  <si>
    <t>ВМП 33</t>
  </si>
  <si>
    <t>Травматология и ортопедия</t>
  </si>
  <si>
    <t>ВМП 34</t>
  </si>
  <si>
    <t>ВМП 35</t>
  </si>
  <si>
    <t>ВМП 36(эндопротезы)</t>
  </si>
  <si>
    <t>ВМП 37</t>
  </si>
  <si>
    <t>Урология</t>
  </si>
  <si>
    <t>ВМП 38</t>
  </si>
  <si>
    <t>ВМП 39</t>
  </si>
  <si>
    <t>Челюстно-лицевая хирургия</t>
  </si>
  <si>
    <t>ВМП 40</t>
  </si>
  <si>
    <t>Эндокринология</t>
  </si>
  <si>
    <t>ВМП 41</t>
  </si>
  <si>
    <t>Итого</t>
  </si>
  <si>
    <t>Объемы оказания медицинской помощи лицам, застрахованным в Хабаровском крае, в рамках территориальной программы обязательного медицинского страхования  по методам высокотехнологичной медицинской помощи финансовое обеспечение которой осуществляется за счет средств обязательного медицинского страхования на 2017 год</t>
  </si>
  <si>
    <t>Приложение № 2</t>
  </si>
  <si>
    <t>к Решению Комиссии по разработке ТП ОМС от 12.07.2017  №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</si>
</sst>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#,##0.000"/>
    <numFmt numFmtId="165" formatCode="_-* #,##0_р_._-;\-* #,##0_р_._-;_-* &quot;-&quot;_р_._-;_-@_-"/>
    <numFmt numFmtId="166" formatCode="_-* #,##0.00_р_._-;\-* #,##0.00_р_._-;_-* &quot;-&quot;??_р_._-;_-@_-"/>
  </numFmts>
  <fonts count="2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1"/>
      <name val="Times New Roman"/>
      <family val="2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2"/>
      <charset val="204"/>
    </font>
    <font>
      <b/>
      <i/>
      <sz val="10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name val="Calibri"/>
      <family val="2"/>
      <charset val="204"/>
      <scheme val="minor"/>
    </font>
    <font>
      <b/>
      <i/>
      <sz val="11"/>
      <name val="Times New Roman"/>
      <family val="1"/>
      <charset val="204"/>
    </font>
    <font>
      <b/>
      <sz val="1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7">
    <xf numFmtId="0" fontId="0" fillId="0" borderId="0"/>
    <xf numFmtId="0" fontId="2" fillId="0" borderId="0"/>
    <xf numFmtId="0" fontId="14" fillId="0" borderId="0"/>
    <xf numFmtId="0" fontId="15" fillId="0" borderId="0"/>
    <xf numFmtId="0" fontId="2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1" fillId="0" borderId="0" applyFill="0" applyBorder="0" applyProtection="0">
      <alignment wrapText="1"/>
      <protection locked="0"/>
    </xf>
    <xf numFmtId="9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6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</cellStyleXfs>
  <cellXfs count="55">
    <xf numFmtId="0" fontId="0" fillId="0" borderId="0" xfId="0"/>
    <xf numFmtId="0" fontId="10" fillId="0" borderId="6" xfId="1" applyFont="1" applyFill="1" applyBorder="1" applyAlignment="1">
      <alignment vertical="center" wrapText="1"/>
    </xf>
    <xf numFmtId="164" fontId="11" fillId="0" borderId="6" xfId="1" applyNumberFormat="1" applyFont="1" applyFill="1" applyBorder="1" applyAlignment="1">
      <alignment horizontal="center" vertical="center" wrapText="1"/>
    </xf>
    <xf numFmtId="4" fontId="11" fillId="0" borderId="6" xfId="1" applyNumberFormat="1" applyFont="1" applyFill="1" applyBorder="1" applyAlignment="1">
      <alignment horizontal="center" vertical="center" wrapText="1"/>
    </xf>
    <xf numFmtId="9" fontId="11" fillId="0" borderId="6" xfId="1" applyNumberFormat="1" applyFont="1" applyFill="1" applyBorder="1" applyAlignment="1">
      <alignment horizontal="center" vertical="center" wrapText="1"/>
    </xf>
    <xf numFmtId="1" fontId="11" fillId="0" borderId="6" xfId="1" applyNumberFormat="1" applyFont="1" applyFill="1" applyBorder="1" applyAlignment="1">
      <alignment horizontal="center" vertical="center" wrapText="1"/>
    </xf>
    <xf numFmtId="1" fontId="11" fillId="0" borderId="1" xfId="1" applyNumberFormat="1" applyFont="1" applyFill="1" applyBorder="1" applyAlignment="1">
      <alignment horizontal="center" vertical="center" wrapText="1"/>
    </xf>
    <xf numFmtId="165" fontId="11" fillId="0" borderId="1" xfId="1" applyNumberFormat="1" applyFont="1" applyFill="1" applyBorder="1" applyAlignment="1">
      <alignment horizontal="center" vertical="center" wrapText="1"/>
    </xf>
    <xf numFmtId="0" fontId="12" fillId="0" borderId="0" xfId="0" applyFont="1" applyFill="1"/>
    <xf numFmtId="3" fontId="3" fillId="0" borderId="1" xfId="1" applyNumberFormat="1" applyFont="1" applyFill="1" applyBorder="1" applyAlignment="1">
      <alignment horizontal="center"/>
    </xf>
    <xf numFmtId="4" fontId="3" fillId="0" borderId="1" xfId="1" applyNumberFormat="1" applyFont="1" applyFill="1" applyBorder="1" applyAlignment="1">
      <alignment horizontal="center"/>
    </xf>
    <xf numFmtId="3" fontId="3" fillId="0" borderId="1" xfId="1" applyNumberFormat="1" applyFont="1" applyFill="1" applyBorder="1" applyAlignment="1">
      <alignment vertical="center" wrapText="1"/>
    </xf>
    <xf numFmtId="0" fontId="4" fillId="0" borderId="3" xfId="1" applyFont="1" applyFill="1" applyBorder="1" applyAlignment="1">
      <alignment horizontal="center" vertical="center" wrapText="1"/>
    </xf>
    <xf numFmtId="0" fontId="7" fillId="0" borderId="3" xfId="1" applyFont="1" applyFill="1" applyBorder="1" applyAlignment="1">
      <alignment horizontal="center" vertical="center" wrapText="1"/>
    </xf>
    <xf numFmtId="0" fontId="7" fillId="0" borderId="7" xfId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 wrapText="1"/>
    </xf>
    <xf numFmtId="0" fontId="7" fillId="0" borderId="8" xfId="1" applyFont="1" applyFill="1" applyBorder="1" applyAlignment="1">
      <alignment horizontal="center" vertical="center" wrapText="1"/>
    </xf>
    <xf numFmtId="1" fontId="8" fillId="0" borderId="1" xfId="1" applyNumberFormat="1" applyFont="1" applyFill="1" applyBorder="1" applyAlignment="1">
      <alignment horizontal="center" vertical="center" wrapText="1"/>
    </xf>
    <xf numFmtId="3" fontId="13" fillId="0" borderId="1" xfId="0" applyNumberFormat="1" applyFont="1" applyFill="1" applyBorder="1"/>
    <xf numFmtId="0" fontId="17" fillId="0" borderId="0" xfId="0" applyFont="1" applyFill="1" applyBorder="1" applyAlignment="1"/>
    <xf numFmtId="0" fontId="13" fillId="0" borderId="0" xfId="0" applyFont="1" applyFill="1"/>
    <xf numFmtId="0" fontId="19" fillId="0" borderId="0" xfId="0" applyFont="1" applyFill="1"/>
    <xf numFmtId="3" fontId="12" fillId="0" borderId="0" xfId="0" applyNumberFormat="1" applyFont="1" applyFill="1"/>
    <xf numFmtId="1" fontId="12" fillId="0" borderId="0" xfId="0" applyNumberFormat="1" applyFont="1" applyFill="1"/>
    <xf numFmtId="49" fontId="3" fillId="0" borderId="0" xfId="30" applyNumberFormat="1" applyFont="1" applyFill="1" applyBorder="1" applyAlignment="1">
      <alignment vertical="center" wrapText="1"/>
    </xf>
    <xf numFmtId="0" fontId="11" fillId="0" borderId="0" xfId="0" applyFont="1" applyFill="1" applyAlignment="1">
      <alignment wrapText="1"/>
    </xf>
    <xf numFmtId="0" fontId="11" fillId="0" borderId="0" xfId="0" applyFont="1" applyFill="1" applyAlignment="1"/>
    <xf numFmtId="0" fontId="3" fillId="0" borderId="0" xfId="1" applyFont="1" applyFill="1" applyBorder="1" applyAlignment="1">
      <alignment vertical="center" wrapText="1"/>
    </xf>
    <xf numFmtId="1" fontId="7" fillId="0" borderId="1" xfId="1" applyNumberFormat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vertical="center" wrapText="1"/>
    </xf>
    <xf numFmtId="0" fontId="3" fillId="0" borderId="1" xfId="1" applyFont="1" applyFill="1" applyBorder="1" applyAlignment="1">
      <alignment vertical="center" wrapText="1"/>
    </xf>
    <xf numFmtId="49" fontId="3" fillId="0" borderId="0" xfId="30" applyNumberFormat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5" fillId="0" borderId="3" xfId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 wrapText="1"/>
    </xf>
    <xf numFmtId="1" fontId="6" fillId="0" borderId="1" xfId="1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1" fontId="7" fillId="0" borderId="1" xfId="1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1" fontId="19" fillId="0" borderId="1" xfId="0" applyNumberFormat="1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1" fontId="6" fillId="2" borderId="1" xfId="1" applyNumberFormat="1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center" wrapText="1"/>
    </xf>
    <xf numFmtId="0" fontId="3" fillId="0" borderId="9" xfId="1" applyFont="1" applyFill="1" applyBorder="1" applyAlignment="1">
      <alignment vertical="center" wrapText="1"/>
    </xf>
    <xf numFmtId="0" fontId="12" fillId="0" borderId="2" xfId="0" applyFont="1" applyFill="1" applyBorder="1" applyAlignment="1">
      <alignment vertical="center" wrapText="1"/>
    </xf>
    <xf numFmtId="0" fontId="4" fillId="0" borderId="9" xfId="1" applyFont="1" applyFill="1" applyBorder="1" applyAlignment="1">
      <alignment vertical="center" wrapText="1"/>
    </xf>
    <xf numFmtId="0" fontId="11" fillId="0" borderId="0" xfId="0" applyFont="1" applyFill="1" applyAlignment="1">
      <alignment horizontal="left"/>
    </xf>
    <xf numFmtId="0" fontId="11" fillId="0" borderId="0" xfId="0" applyFont="1" applyFill="1" applyAlignment="1">
      <alignment horizontal="left" wrapText="1"/>
    </xf>
    <xf numFmtId="0" fontId="12" fillId="0" borderId="3" xfId="0" applyFont="1" applyFill="1" applyBorder="1" applyAlignment="1">
      <alignment vertical="center" wrapText="1"/>
    </xf>
    <xf numFmtId="1" fontId="7" fillId="0" borderId="9" xfId="1" applyNumberFormat="1" applyFont="1" applyFill="1" applyBorder="1" applyAlignment="1">
      <alignment horizontal="center" vertical="center" wrapText="1"/>
    </xf>
    <xf numFmtId="1" fontId="7" fillId="0" borderId="2" xfId="1" applyNumberFormat="1" applyFont="1" applyFill="1" applyBorder="1" applyAlignment="1">
      <alignment horizontal="center" vertical="center" wrapText="1"/>
    </xf>
    <xf numFmtId="0" fontId="3" fillId="0" borderId="9" xfId="1" applyFont="1" applyFill="1" applyBorder="1" applyAlignment="1">
      <alignment horizontal="left" vertical="center" wrapText="1"/>
    </xf>
  </cellXfs>
  <cellStyles count="57">
    <cellStyle name="Normal_КСГ" xfId="2"/>
    <cellStyle name="Обычный" xfId="0" builtinId="0"/>
    <cellStyle name="Обычный 2" xfId="1"/>
    <cellStyle name="Обычный 2 2" xfId="3"/>
    <cellStyle name="Обычный 2 3" xfId="4"/>
    <cellStyle name="Обычный 3" xfId="5"/>
    <cellStyle name="Обычный 3 2" xfId="6"/>
    <cellStyle name="Обычный 3 2 2" xfId="7"/>
    <cellStyle name="Обычный 3 2 3" xfId="8"/>
    <cellStyle name="Обычный 3 3" xfId="9"/>
    <cellStyle name="Обычный 3 3 2" xfId="10"/>
    <cellStyle name="Обычный 3 4" xfId="11"/>
    <cellStyle name="Обычный 3 5" xfId="12"/>
    <cellStyle name="Обычный 4" xfId="13"/>
    <cellStyle name="Обычный 4 2" xfId="14"/>
    <cellStyle name="Обычный 5" xfId="15"/>
    <cellStyle name="Обычный 5 2" xfId="16"/>
    <cellStyle name="Обычный Лена" xfId="17"/>
    <cellStyle name="Процентный 2" xfId="18"/>
    <cellStyle name="Финансовый 10" xfId="19"/>
    <cellStyle name="Финансовый 11" xfId="20"/>
    <cellStyle name="Финансовый 12" xfId="21"/>
    <cellStyle name="Финансовый 13" xfId="22"/>
    <cellStyle name="Финансовый 14" xfId="23"/>
    <cellStyle name="Финансовый 15" xfId="24"/>
    <cellStyle name="Финансовый 16" xfId="25"/>
    <cellStyle name="Финансовый 17" xfId="26"/>
    <cellStyle name="Финансовый 18" xfId="27"/>
    <cellStyle name="Финансовый 19" xfId="28"/>
    <cellStyle name="Финансовый 2" xfId="29"/>
    <cellStyle name="Финансовый 2 2" xfId="30"/>
    <cellStyle name="Финансовый 20" xfId="31"/>
    <cellStyle name="Финансовый 21" xfId="32"/>
    <cellStyle name="Финансовый 22" xfId="33"/>
    <cellStyle name="Финансовый 23" xfId="34"/>
    <cellStyle name="Финансовый 24" xfId="35"/>
    <cellStyle name="Финансовый 25" xfId="36"/>
    <cellStyle name="Финансовый 26" xfId="37"/>
    <cellStyle name="Финансовый 27" xfId="38"/>
    <cellStyle name="Финансовый 28" xfId="39"/>
    <cellStyle name="Финансовый 29" xfId="40"/>
    <cellStyle name="Финансовый 3" xfId="41"/>
    <cellStyle name="Финансовый 3 2" xfId="42"/>
    <cellStyle name="Финансовый 3 3" xfId="43"/>
    <cellStyle name="Финансовый 30" xfId="44"/>
    <cellStyle name="Финансовый 31" xfId="45"/>
    <cellStyle name="Финансовый 32" xfId="46"/>
    <cellStyle name="Финансовый 33" xfId="47"/>
    <cellStyle name="Финансовый 34" xfId="48"/>
    <cellStyle name="Финансовый 35" xfId="49"/>
    <cellStyle name="Финансовый 36" xfId="50"/>
    <cellStyle name="Финансовый 4" xfId="51"/>
    <cellStyle name="Финансовый 5" xfId="52"/>
    <cellStyle name="Финансовый 6" xfId="53"/>
    <cellStyle name="Финансовый 7" xfId="54"/>
    <cellStyle name="Финансовый 8" xfId="55"/>
    <cellStyle name="Финансовый 9" xfId="5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DD43"/>
  <sheetViews>
    <sheetView tabSelected="1" view="pageBreakPreview" zoomScale="90" zoomScaleNormal="90" zoomScaleSheetLayoutView="90" workbookViewId="0">
      <pane xSplit="9" ySplit="6" topLeftCell="R37" activePane="bottomRight" state="frozen"/>
      <selection pane="topRight" activeCell="K1" sqref="K1"/>
      <selection pane="bottomLeft" activeCell="A4" sqref="A4"/>
      <selection pane="bottomRight" activeCell="BF3" sqref="BF3"/>
    </sheetView>
  </sheetViews>
  <sheetFormatPr defaultColWidth="9.140625" defaultRowHeight="15" x14ac:dyDescent="0.25"/>
  <cols>
    <col min="1" max="1" width="28.5703125" style="8" customWidth="1"/>
    <col min="2" max="2" width="26" style="8" customWidth="1"/>
    <col min="3" max="3" width="8.7109375" style="8" hidden="1" customWidth="1"/>
    <col min="4" max="4" width="12.85546875" style="8" hidden="1" customWidth="1"/>
    <col min="5" max="5" width="6.7109375" style="8" hidden="1" customWidth="1"/>
    <col min="6" max="6" width="11.7109375" style="8" hidden="1" customWidth="1"/>
    <col min="7" max="7" width="11" style="8" hidden="1" customWidth="1"/>
    <col min="8" max="8" width="14" style="8" customWidth="1"/>
    <col min="9" max="9" width="7.5703125" style="8" hidden="1" customWidth="1"/>
    <col min="10" max="10" width="7.5703125" style="23" hidden="1" customWidth="1"/>
    <col min="11" max="11" width="8" style="23" hidden="1" customWidth="1"/>
    <col min="12" max="12" width="8.28515625" style="23" hidden="1" customWidth="1"/>
    <col min="13" max="13" width="12.140625" style="8" hidden="1" customWidth="1"/>
    <col min="14" max="14" width="14.28515625" style="8" hidden="1" customWidth="1"/>
    <col min="15" max="15" width="9.28515625" style="8" hidden="1" customWidth="1"/>
    <col min="16" max="16" width="10.85546875" style="8" hidden="1" customWidth="1"/>
    <col min="17" max="17" width="11.28515625" style="8" hidden="1" customWidth="1"/>
    <col min="18" max="18" width="11" style="8" customWidth="1"/>
    <col min="19" max="19" width="15.28515625" style="8" customWidth="1"/>
    <col min="20" max="20" width="9.140625" style="8" hidden="1" customWidth="1"/>
    <col min="21" max="21" width="14.28515625" style="8" hidden="1" customWidth="1"/>
    <col min="22" max="22" width="9" style="8" hidden="1" customWidth="1"/>
    <col min="23" max="23" width="14.28515625" style="8" hidden="1" customWidth="1"/>
    <col min="24" max="24" width="8.7109375" style="8" hidden="1" customWidth="1"/>
    <col min="25" max="25" width="7.85546875" style="8" hidden="1" customWidth="1"/>
    <col min="26" max="26" width="9.140625" style="8" hidden="1" customWidth="1"/>
    <col min="27" max="28" width="14.28515625" style="8" hidden="1" customWidth="1"/>
    <col min="29" max="29" width="10.85546875" style="8" hidden="1" customWidth="1"/>
    <col min="30" max="30" width="14.28515625" style="8" hidden="1" customWidth="1"/>
    <col min="31" max="31" width="10.7109375" style="8" hidden="1" customWidth="1"/>
    <col min="32" max="32" width="14.28515625" style="8" hidden="1" customWidth="1"/>
    <col min="33" max="33" width="10.140625" style="8" hidden="1" customWidth="1"/>
    <col min="34" max="34" width="10.7109375" style="8" hidden="1" customWidth="1"/>
    <col min="35" max="35" width="16.28515625" style="8" hidden="1" customWidth="1"/>
    <col min="36" max="36" width="10.5703125" style="8" hidden="1" customWidth="1"/>
    <col min="37" max="37" width="11.140625" style="8" customWidth="1"/>
    <col min="38" max="38" width="16.7109375" style="8" customWidth="1"/>
    <col min="39" max="39" width="10.28515625" style="8" hidden="1" customWidth="1"/>
    <col min="40" max="40" width="14.28515625" style="8" hidden="1" customWidth="1"/>
    <col min="41" max="41" width="9.5703125" style="8" hidden="1" customWidth="1"/>
    <col min="42" max="42" width="14.28515625" style="8" hidden="1" customWidth="1"/>
    <col min="43" max="43" width="11.5703125" style="8" hidden="1" customWidth="1"/>
    <col min="44" max="44" width="12" style="8" hidden="1" customWidth="1"/>
    <col min="45" max="45" width="10.7109375" style="8" hidden="1" customWidth="1"/>
    <col min="46" max="46" width="11.28515625" style="8" customWidth="1"/>
    <col min="47" max="47" width="15.7109375" style="8" customWidth="1"/>
    <col min="48" max="48" width="10.28515625" style="8" hidden="1" customWidth="1"/>
    <col min="49" max="49" width="15.7109375" style="8" hidden="1" customWidth="1"/>
    <col min="50" max="50" width="10.28515625" style="8" hidden="1" customWidth="1"/>
    <col min="51" max="53" width="14.28515625" style="8" hidden="1" customWidth="1"/>
    <col min="54" max="54" width="14.28515625" style="8" customWidth="1"/>
    <col min="55" max="55" width="17.140625" style="8" customWidth="1"/>
    <col min="56" max="66" width="9.140625" style="8" customWidth="1"/>
    <col min="67" max="67" width="4" style="8" customWidth="1"/>
    <col min="68" max="16384" width="9.140625" style="8"/>
  </cols>
  <sheetData>
    <row r="1" spans="1:108" ht="15.75" x14ac:dyDescent="0.25">
      <c r="BB1" s="49" t="s">
        <v>80</v>
      </c>
      <c r="BC1" s="49"/>
      <c r="BD1" s="26"/>
      <c r="BE1" s="26"/>
      <c r="BF1" s="26"/>
      <c r="BG1" s="26"/>
      <c r="BH1" s="26"/>
      <c r="BI1" s="26"/>
      <c r="BJ1" s="26"/>
      <c r="BK1" s="26"/>
      <c r="BL1" s="26"/>
      <c r="BM1" s="26"/>
      <c r="BN1" s="26"/>
      <c r="BO1" s="26"/>
      <c r="BP1" s="26"/>
      <c r="BQ1" s="26"/>
      <c r="BR1" s="26"/>
      <c r="BS1" s="26"/>
      <c r="BT1" s="26"/>
      <c r="BU1" s="26"/>
      <c r="BV1" s="26"/>
      <c r="BW1" s="26"/>
      <c r="BX1" s="26"/>
      <c r="BY1" s="26"/>
      <c r="BZ1" s="26"/>
      <c r="CA1" s="26"/>
      <c r="CB1" s="26"/>
      <c r="CC1" s="26"/>
      <c r="CD1" s="26"/>
      <c r="CE1" s="26"/>
      <c r="CF1" s="26"/>
      <c r="CG1" s="26"/>
      <c r="CH1" s="26"/>
      <c r="CI1" s="26"/>
      <c r="CJ1" s="26"/>
      <c r="CK1" s="26"/>
      <c r="CL1" s="26"/>
      <c r="CM1" s="26"/>
      <c r="CN1" s="26"/>
      <c r="CO1" s="26"/>
      <c r="CP1" s="26"/>
      <c r="CQ1" s="26"/>
      <c r="CR1" s="26"/>
      <c r="CS1" s="26"/>
      <c r="CT1" s="26"/>
      <c r="CU1" s="26"/>
      <c r="CV1" s="26"/>
      <c r="CW1" s="26"/>
      <c r="CX1" s="26"/>
    </row>
    <row r="2" spans="1:108" ht="52.5" customHeight="1" x14ac:dyDescent="0.25">
      <c r="J2" s="8"/>
      <c r="K2" s="8"/>
      <c r="L2" s="8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  <c r="Y2" s="27"/>
      <c r="Z2" s="27"/>
      <c r="AA2" s="27"/>
      <c r="AB2" s="27"/>
      <c r="AC2" s="27"/>
      <c r="AD2" s="27"/>
      <c r="AE2" s="27"/>
      <c r="AF2" s="27"/>
      <c r="AG2" s="27"/>
      <c r="AH2" s="27"/>
      <c r="AI2" s="27"/>
      <c r="AJ2" s="27"/>
      <c r="AK2" s="27"/>
      <c r="AL2" s="27"/>
      <c r="AM2" s="27"/>
      <c r="AN2" s="27"/>
      <c r="AO2" s="27"/>
      <c r="AP2" s="27"/>
      <c r="AQ2" s="27"/>
      <c r="AR2" s="27"/>
      <c r="AS2" s="27"/>
      <c r="AT2" s="27"/>
      <c r="AU2" s="27"/>
      <c r="AV2" s="27"/>
      <c r="AW2" s="27"/>
      <c r="AX2" s="27"/>
      <c r="AY2" s="27"/>
      <c r="AZ2" s="27"/>
      <c r="BA2" s="19"/>
      <c r="BB2" s="50" t="s">
        <v>81</v>
      </c>
      <c r="BC2" s="50"/>
      <c r="BD2" s="25"/>
      <c r="BE2" s="25"/>
      <c r="BF2" s="25"/>
      <c r="BG2" s="25"/>
      <c r="BH2" s="25"/>
      <c r="BI2" s="25"/>
      <c r="BJ2" s="25"/>
      <c r="BK2" s="25"/>
      <c r="BL2" s="25"/>
      <c r="BM2" s="25"/>
      <c r="BN2" s="25"/>
      <c r="BO2" s="25"/>
      <c r="BP2" s="25"/>
      <c r="BQ2" s="25"/>
      <c r="BR2" s="25"/>
      <c r="BS2" s="25"/>
      <c r="BT2" s="25"/>
      <c r="BU2" s="25"/>
      <c r="BV2" s="25"/>
      <c r="BW2" s="25"/>
      <c r="BX2" s="25"/>
      <c r="BY2" s="25"/>
      <c r="BZ2" s="25"/>
      <c r="CA2" s="25"/>
      <c r="CB2" s="25"/>
      <c r="CC2" s="25"/>
      <c r="CD2" s="25"/>
      <c r="CE2" s="25"/>
      <c r="CF2" s="25"/>
      <c r="CG2" s="25"/>
      <c r="CH2" s="25"/>
      <c r="CI2" s="25"/>
      <c r="CJ2" s="25"/>
      <c r="CK2" s="25"/>
      <c r="CL2" s="25"/>
      <c r="CM2" s="25"/>
      <c r="CN2" s="25"/>
      <c r="CO2" s="25"/>
      <c r="CP2" s="25"/>
      <c r="CQ2" s="25"/>
      <c r="CR2" s="25"/>
      <c r="CS2" s="25"/>
      <c r="CT2" s="25"/>
      <c r="CU2" s="25"/>
      <c r="CV2" s="25"/>
      <c r="CW2" s="25"/>
      <c r="CX2" s="25"/>
    </row>
    <row r="3" spans="1:108" ht="64.5" customHeight="1" x14ac:dyDescent="0.25">
      <c r="A3" s="31" t="s">
        <v>79</v>
      </c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  <c r="AD3" s="31"/>
      <c r="AE3" s="31"/>
      <c r="AF3" s="31"/>
      <c r="AG3" s="31"/>
      <c r="AH3" s="31"/>
      <c r="AI3" s="31"/>
      <c r="AJ3" s="31"/>
      <c r="AK3" s="31"/>
      <c r="AL3" s="31"/>
      <c r="AM3" s="31"/>
      <c r="AN3" s="31"/>
      <c r="AO3" s="31"/>
      <c r="AP3" s="31"/>
      <c r="AQ3" s="31"/>
      <c r="AR3" s="31"/>
      <c r="AS3" s="31"/>
      <c r="AT3" s="31"/>
      <c r="AU3" s="31"/>
      <c r="AV3" s="31"/>
      <c r="AW3" s="31"/>
      <c r="AX3" s="31"/>
      <c r="AY3" s="31"/>
      <c r="AZ3" s="31"/>
      <c r="BA3" s="31"/>
      <c r="BB3" s="31"/>
      <c r="BC3" s="31"/>
      <c r="BD3" s="24"/>
      <c r="BE3" s="24"/>
      <c r="BF3" s="24"/>
      <c r="BG3" s="24"/>
      <c r="BH3" s="24"/>
      <c r="BI3" s="24"/>
      <c r="BJ3" s="24"/>
      <c r="BK3" s="24"/>
      <c r="BL3" s="24"/>
      <c r="BM3" s="24"/>
      <c r="BN3" s="24"/>
      <c r="BO3" s="24"/>
      <c r="BP3" s="24"/>
      <c r="BQ3" s="24"/>
      <c r="BR3" s="24"/>
      <c r="BS3" s="24"/>
      <c r="BT3" s="24"/>
      <c r="BU3" s="24"/>
      <c r="BV3" s="24"/>
      <c r="BW3" s="24"/>
      <c r="BX3" s="24"/>
      <c r="BY3" s="24"/>
      <c r="BZ3" s="24"/>
      <c r="CA3" s="24"/>
      <c r="CB3" s="24"/>
      <c r="CC3" s="24"/>
      <c r="CD3" s="24"/>
      <c r="CE3" s="24"/>
      <c r="CF3" s="24"/>
      <c r="CG3" s="24"/>
      <c r="CH3" s="24"/>
      <c r="CI3" s="24"/>
      <c r="CJ3" s="24"/>
      <c r="CK3" s="24"/>
      <c r="CL3" s="24"/>
      <c r="CM3" s="24"/>
      <c r="CN3" s="24"/>
      <c r="CO3" s="24"/>
      <c r="CP3" s="24"/>
      <c r="CQ3" s="24"/>
      <c r="CR3" s="24"/>
      <c r="CS3" s="24"/>
      <c r="CT3" s="24"/>
      <c r="CU3" s="24"/>
      <c r="CV3" s="24"/>
      <c r="CW3" s="24"/>
      <c r="CX3" s="24"/>
      <c r="CY3" s="24"/>
      <c r="CZ3" s="24"/>
      <c r="DA3" s="24"/>
      <c r="DB3" s="24"/>
      <c r="DC3" s="24"/>
      <c r="DD3" s="24"/>
    </row>
    <row r="4" spans="1:108" s="20" customFormat="1" ht="93.75" customHeight="1" x14ac:dyDescent="0.25">
      <c r="A4" s="32" t="s">
        <v>0</v>
      </c>
      <c r="B4" s="32" t="s">
        <v>1</v>
      </c>
      <c r="C4" s="33" t="s">
        <v>2</v>
      </c>
      <c r="D4" s="33" t="s">
        <v>3</v>
      </c>
      <c r="E4" s="33" t="s">
        <v>4</v>
      </c>
      <c r="F4" s="12"/>
      <c r="G4" s="12"/>
      <c r="H4" s="32" t="s">
        <v>5</v>
      </c>
      <c r="I4" s="12"/>
      <c r="J4" s="35" t="s">
        <v>6</v>
      </c>
      <c r="K4" s="36"/>
      <c r="L4" s="36"/>
      <c r="M4" s="42"/>
      <c r="N4" s="42"/>
      <c r="O4" s="43" t="s">
        <v>7</v>
      </c>
      <c r="P4" s="44"/>
      <c r="Q4" s="44"/>
      <c r="R4" s="44"/>
      <c r="S4" s="44"/>
      <c r="T4" s="44"/>
      <c r="U4" s="44"/>
      <c r="V4" s="44"/>
      <c r="W4" s="44"/>
      <c r="X4" s="43" t="s">
        <v>8</v>
      </c>
      <c r="Y4" s="44"/>
      <c r="Z4" s="44"/>
      <c r="AA4" s="44"/>
      <c r="AB4" s="44"/>
      <c r="AC4" s="44"/>
      <c r="AD4" s="44"/>
      <c r="AE4" s="44"/>
      <c r="AF4" s="44"/>
      <c r="AG4" s="43" t="s">
        <v>9</v>
      </c>
      <c r="AH4" s="44"/>
      <c r="AI4" s="44"/>
      <c r="AJ4" s="44"/>
      <c r="AK4" s="44"/>
      <c r="AL4" s="44"/>
      <c r="AM4" s="44"/>
      <c r="AN4" s="44"/>
      <c r="AO4" s="44"/>
      <c r="AP4" s="44"/>
      <c r="AQ4" s="43" t="s">
        <v>10</v>
      </c>
      <c r="AR4" s="44"/>
      <c r="AS4" s="44"/>
      <c r="AT4" s="44"/>
      <c r="AU4" s="44"/>
      <c r="AV4" s="44"/>
      <c r="AW4" s="44"/>
      <c r="AX4" s="44"/>
      <c r="AY4" s="44"/>
      <c r="AZ4" s="45" t="s">
        <v>11</v>
      </c>
      <c r="BA4" s="45"/>
      <c r="BB4" s="45" t="s">
        <v>12</v>
      </c>
      <c r="BC4" s="45"/>
    </row>
    <row r="5" spans="1:108" s="21" customFormat="1" ht="27" customHeight="1" x14ac:dyDescent="0.2">
      <c r="A5" s="32"/>
      <c r="B5" s="32"/>
      <c r="C5" s="33"/>
      <c r="D5" s="33"/>
      <c r="E5" s="33"/>
      <c r="F5" s="13"/>
      <c r="G5" s="13"/>
      <c r="H5" s="32"/>
      <c r="I5" s="14"/>
      <c r="J5" s="39" t="s">
        <v>13</v>
      </c>
      <c r="K5" s="39" t="s">
        <v>14</v>
      </c>
      <c r="L5" s="39" t="s">
        <v>15</v>
      </c>
      <c r="M5" s="40" t="s">
        <v>18</v>
      </c>
      <c r="N5" s="40"/>
      <c r="O5" s="39" t="s">
        <v>13</v>
      </c>
      <c r="P5" s="39" t="s">
        <v>14</v>
      </c>
      <c r="Q5" s="39" t="s">
        <v>15</v>
      </c>
      <c r="R5" s="40" t="s">
        <v>16</v>
      </c>
      <c r="S5" s="40"/>
      <c r="T5" s="40" t="s">
        <v>17</v>
      </c>
      <c r="U5" s="40"/>
      <c r="V5" s="37" t="s">
        <v>18</v>
      </c>
      <c r="W5" s="38"/>
      <c r="X5" s="52" t="s">
        <v>13</v>
      </c>
      <c r="Y5" s="52" t="s">
        <v>14</v>
      </c>
      <c r="Z5" s="52" t="s">
        <v>15</v>
      </c>
      <c r="AA5" s="37" t="s">
        <v>16</v>
      </c>
      <c r="AB5" s="38"/>
      <c r="AC5" s="37" t="s">
        <v>17</v>
      </c>
      <c r="AD5" s="38"/>
      <c r="AE5" s="40" t="s">
        <v>18</v>
      </c>
      <c r="AF5" s="40"/>
      <c r="AG5" s="39" t="s">
        <v>13</v>
      </c>
      <c r="AH5" s="39" t="s">
        <v>14</v>
      </c>
      <c r="AI5" s="28"/>
      <c r="AJ5" s="39" t="s">
        <v>15</v>
      </c>
      <c r="AK5" s="40" t="s">
        <v>16</v>
      </c>
      <c r="AL5" s="40"/>
      <c r="AM5" s="40" t="s">
        <v>17</v>
      </c>
      <c r="AN5" s="40"/>
      <c r="AO5" s="40" t="s">
        <v>18</v>
      </c>
      <c r="AP5" s="40"/>
      <c r="AQ5" s="39" t="s">
        <v>13</v>
      </c>
      <c r="AR5" s="39" t="s">
        <v>14</v>
      </c>
      <c r="AS5" s="39" t="s">
        <v>15</v>
      </c>
      <c r="AT5" s="40" t="s">
        <v>16</v>
      </c>
      <c r="AU5" s="40"/>
      <c r="AV5" s="40" t="s">
        <v>17</v>
      </c>
      <c r="AW5" s="40"/>
      <c r="AX5" s="40" t="s">
        <v>18</v>
      </c>
      <c r="AY5" s="40"/>
      <c r="AZ5" s="37" t="s">
        <v>16</v>
      </c>
      <c r="BA5" s="38"/>
      <c r="BB5" s="40" t="s">
        <v>16</v>
      </c>
      <c r="BC5" s="40"/>
    </row>
    <row r="6" spans="1:108" s="21" customFormat="1" ht="39" customHeight="1" x14ac:dyDescent="0.2">
      <c r="A6" s="32"/>
      <c r="B6" s="32"/>
      <c r="C6" s="34"/>
      <c r="D6" s="34"/>
      <c r="E6" s="34"/>
      <c r="F6" s="15"/>
      <c r="G6" s="15"/>
      <c r="H6" s="32"/>
      <c r="I6" s="16"/>
      <c r="J6" s="41"/>
      <c r="K6" s="39" t="s">
        <v>20</v>
      </c>
      <c r="L6" s="39" t="s">
        <v>15</v>
      </c>
      <c r="M6" s="17" t="s">
        <v>21</v>
      </c>
      <c r="N6" s="17" t="s">
        <v>22</v>
      </c>
      <c r="O6" s="41"/>
      <c r="P6" s="39" t="s">
        <v>20</v>
      </c>
      <c r="Q6" s="39" t="s">
        <v>15</v>
      </c>
      <c r="R6" s="17" t="s">
        <v>21</v>
      </c>
      <c r="S6" s="17" t="s">
        <v>22</v>
      </c>
      <c r="T6" s="17" t="s">
        <v>21</v>
      </c>
      <c r="U6" s="17" t="s">
        <v>22</v>
      </c>
      <c r="V6" s="17" t="s">
        <v>21</v>
      </c>
      <c r="W6" s="17" t="s">
        <v>22</v>
      </c>
      <c r="X6" s="53"/>
      <c r="Y6" s="53" t="s">
        <v>20</v>
      </c>
      <c r="Z6" s="53" t="s">
        <v>15</v>
      </c>
      <c r="AA6" s="17" t="s">
        <v>21</v>
      </c>
      <c r="AB6" s="17" t="s">
        <v>22</v>
      </c>
      <c r="AC6" s="17" t="s">
        <v>21</v>
      </c>
      <c r="AD6" s="17" t="s">
        <v>22</v>
      </c>
      <c r="AE6" s="17" t="s">
        <v>21</v>
      </c>
      <c r="AF6" s="17" t="s">
        <v>22</v>
      </c>
      <c r="AG6" s="41"/>
      <c r="AH6" s="39" t="s">
        <v>20</v>
      </c>
      <c r="AI6" s="28"/>
      <c r="AJ6" s="39" t="s">
        <v>15</v>
      </c>
      <c r="AK6" s="17" t="s">
        <v>21</v>
      </c>
      <c r="AL6" s="17" t="s">
        <v>22</v>
      </c>
      <c r="AM6" s="17" t="s">
        <v>21</v>
      </c>
      <c r="AN6" s="17" t="s">
        <v>22</v>
      </c>
      <c r="AO6" s="17" t="s">
        <v>21</v>
      </c>
      <c r="AP6" s="17" t="s">
        <v>22</v>
      </c>
      <c r="AQ6" s="41"/>
      <c r="AR6" s="39" t="s">
        <v>20</v>
      </c>
      <c r="AS6" s="39" t="s">
        <v>15</v>
      </c>
      <c r="AT6" s="17" t="s">
        <v>21</v>
      </c>
      <c r="AU6" s="17" t="s">
        <v>22</v>
      </c>
      <c r="AV6" s="17" t="s">
        <v>21</v>
      </c>
      <c r="AW6" s="17" t="s">
        <v>22</v>
      </c>
      <c r="AX6" s="17" t="s">
        <v>21</v>
      </c>
      <c r="AY6" s="17" t="s">
        <v>22</v>
      </c>
      <c r="AZ6" s="17" t="s">
        <v>21</v>
      </c>
      <c r="BA6" s="17" t="s">
        <v>22</v>
      </c>
      <c r="BB6" s="17" t="s">
        <v>21</v>
      </c>
      <c r="BC6" s="17" t="s">
        <v>22</v>
      </c>
    </row>
    <row r="7" spans="1:108" ht="15.75" x14ac:dyDescent="0.25">
      <c r="A7" s="46" t="s">
        <v>23</v>
      </c>
      <c r="B7" s="1" t="s">
        <v>24</v>
      </c>
      <c r="C7" s="2">
        <v>1.6060000000000001</v>
      </c>
      <c r="D7" s="3">
        <v>148006</v>
      </c>
      <c r="E7" s="4">
        <v>0.15</v>
      </c>
      <c r="F7" s="3">
        <f>D7-G7</f>
        <v>125805.1</v>
      </c>
      <c r="G7" s="3">
        <f>D7*E7</f>
        <v>22200.899999999998</v>
      </c>
      <c r="H7" s="3">
        <f>F7+G7*C7</f>
        <v>161459.74540000001</v>
      </c>
      <c r="I7" s="3" t="e">
        <f>H7/#REF!</f>
        <v>#REF!</v>
      </c>
      <c r="J7" s="5">
        <v>3</v>
      </c>
      <c r="K7" s="6">
        <v>2</v>
      </c>
      <c r="L7" s="6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>
        <v>35</v>
      </c>
      <c r="AH7" s="7">
        <v>25</v>
      </c>
      <c r="AI7" s="7"/>
      <c r="AJ7" s="7">
        <f>AH7/8*12</f>
        <v>37.5</v>
      </c>
      <c r="AK7" s="7">
        <f>AM7+AO7</f>
        <v>59</v>
      </c>
      <c r="AL7" s="7">
        <f>AN7+AP7</f>
        <v>9526124.978600001</v>
      </c>
      <c r="AM7" s="7">
        <v>59</v>
      </c>
      <c r="AN7" s="7">
        <f t="shared" ref="AN7:AN42" si="0">AM7*H7</f>
        <v>9526124.978600001</v>
      </c>
      <c r="AO7" s="7"/>
      <c r="AP7" s="7"/>
      <c r="AQ7" s="7">
        <v>5</v>
      </c>
      <c r="AR7" s="7"/>
      <c r="AS7" s="7">
        <v>0</v>
      </c>
      <c r="AT7" s="7">
        <f>AV7+AX7</f>
        <v>5</v>
      </c>
      <c r="AU7" s="7">
        <f>AW7+AY7</f>
        <v>807298.72700000007</v>
      </c>
      <c r="AV7" s="7">
        <v>5</v>
      </c>
      <c r="AW7" s="7">
        <f t="shared" ref="AW7:AW42" si="1">AV7*H7</f>
        <v>807298.72700000007</v>
      </c>
      <c r="AX7" s="7"/>
      <c r="AY7" s="7">
        <f>AX7*H7</f>
        <v>0</v>
      </c>
      <c r="AZ7" s="7"/>
      <c r="BA7" s="7"/>
      <c r="BB7" s="7"/>
      <c r="BC7" s="7"/>
    </row>
    <row r="8" spans="1:108" ht="15.75" x14ac:dyDescent="0.25">
      <c r="A8" s="47"/>
      <c r="B8" s="1" t="s">
        <v>25</v>
      </c>
      <c r="C8" s="2">
        <v>1.6060000000000001</v>
      </c>
      <c r="D8" s="3">
        <v>158064</v>
      </c>
      <c r="E8" s="4">
        <v>0.3</v>
      </c>
      <c r="F8" s="3">
        <f>D8-G8</f>
        <v>110644.8</v>
      </c>
      <c r="G8" s="3">
        <f>D8*E8</f>
        <v>47419.199999999997</v>
      </c>
      <c r="H8" s="3">
        <f>F8+G8*C8</f>
        <v>186800.03519999998</v>
      </c>
      <c r="I8" s="3" t="e">
        <f>H8/#REF!</f>
        <v>#REF!</v>
      </c>
      <c r="J8" s="5">
        <v>1</v>
      </c>
      <c r="K8" s="6">
        <v>1</v>
      </c>
      <c r="L8" s="6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>
        <v>1</v>
      </c>
      <c r="AH8" s="7">
        <v>0</v>
      </c>
      <c r="AI8" s="7"/>
      <c r="AJ8" s="7">
        <v>1</v>
      </c>
      <c r="AK8" s="7">
        <f t="shared" ref="AK8:AL42" si="2">AM8+AO8</f>
        <v>0</v>
      </c>
      <c r="AL8" s="7">
        <f t="shared" si="2"/>
        <v>0</v>
      </c>
      <c r="AM8" s="7"/>
      <c r="AN8" s="7">
        <f t="shared" si="0"/>
        <v>0</v>
      </c>
      <c r="AO8" s="7"/>
      <c r="AP8" s="7"/>
      <c r="AQ8" s="7"/>
      <c r="AR8" s="7"/>
      <c r="AS8" s="7"/>
      <c r="AT8" s="7">
        <f t="shared" ref="AT8:AU42" si="3">AV8+AX8</f>
        <v>0</v>
      </c>
      <c r="AU8" s="7">
        <f t="shared" si="3"/>
        <v>0</v>
      </c>
      <c r="AV8" s="7"/>
      <c r="AW8" s="7">
        <f t="shared" si="1"/>
        <v>0</v>
      </c>
      <c r="AX8" s="7"/>
      <c r="AY8" s="7">
        <f>AX8*H8</f>
        <v>0</v>
      </c>
      <c r="AZ8" s="7"/>
      <c r="BA8" s="7"/>
      <c r="BB8" s="7"/>
      <c r="BC8" s="7"/>
    </row>
    <row r="9" spans="1:108" ht="15.75" x14ac:dyDescent="0.25">
      <c r="A9" s="48" t="s">
        <v>26</v>
      </c>
      <c r="B9" s="1" t="s">
        <v>27</v>
      </c>
      <c r="C9" s="2">
        <v>1.6060000000000001</v>
      </c>
      <c r="D9" s="3">
        <v>111741</v>
      </c>
      <c r="E9" s="4">
        <v>0.3</v>
      </c>
      <c r="F9" s="3">
        <f>D9-G9</f>
        <v>78218.700000000012</v>
      </c>
      <c r="G9" s="3">
        <f>D9*E9</f>
        <v>33522.299999999996</v>
      </c>
      <c r="H9" s="3">
        <f>F9+G9*C9</f>
        <v>132055.51380000002</v>
      </c>
      <c r="I9" s="3" t="e">
        <f>H9/#REF!</f>
        <v>#REF!</v>
      </c>
      <c r="J9" s="5"/>
      <c r="K9" s="6"/>
      <c r="L9" s="6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>
        <f t="shared" si="2"/>
        <v>0</v>
      </c>
      <c r="AL9" s="7">
        <f t="shared" si="2"/>
        <v>0</v>
      </c>
      <c r="AM9" s="7"/>
      <c r="AN9" s="7">
        <f t="shared" si="0"/>
        <v>0</v>
      </c>
      <c r="AO9" s="7"/>
      <c r="AP9" s="7"/>
      <c r="AQ9" s="7"/>
      <c r="AR9" s="7"/>
      <c r="AS9" s="7"/>
      <c r="AT9" s="7">
        <f t="shared" si="3"/>
        <v>0</v>
      </c>
      <c r="AU9" s="7">
        <f t="shared" si="3"/>
        <v>0</v>
      </c>
      <c r="AV9" s="7"/>
      <c r="AW9" s="7">
        <f t="shared" si="1"/>
        <v>0</v>
      </c>
      <c r="AX9" s="7"/>
      <c r="AY9" s="7">
        <f>AX9*H9</f>
        <v>0</v>
      </c>
      <c r="AZ9" s="7"/>
      <c r="BA9" s="7"/>
      <c r="BB9" s="7"/>
      <c r="BC9" s="7"/>
    </row>
    <row r="10" spans="1:108" ht="15.75" x14ac:dyDescent="0.25">
      <c r="A10" s="47"/>
      <c r="B10" s="1" t="s">
        <v>28</v>
      </c>
      <c r="C10" s="2">
        <v>1.6060000000000001</v>
      </c>
      <c r="D10" s="3">
        <v>168299</v>
      </c>
      <c r="E10" s="4">
        <v>0.3</v>
      </c>
      <c r="F10" s="3">
        <f>D10-G10</f>
        <v>117809.3</v>
      </c>
      <c r="G10" s="3">
        <f>D10*E10</f>
        <v>50489.7</v>
      </c>
      <c r="H10" s="3">
        <f>F10+G10*C10</f>
        <v>198895.75819999998</v>
      </c>
      <c r="I10" s="3"/>
      <c r="J10" s="5"/>
      <c r="K10" s="6"/>
      <c r="L10" s="6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>
        <f t="shared" si="2"/>
        <v>3</v>
      </c>
      <c r="AL10" s="7">
        <f t="shared" si="2"/>
        <v>596687.27459999989</v>
      </c>
      <c r="AM10" s="7">
        <v>3</v>
      </c>
      <c r="AN10" s="7">
        <f t="shared" si="0"/>
        <v>596687.27459999989</v>
      </c>
      <c r="AO10" s="7"/>
      <c r="AP10" s="7"/>
      <c r="AQ10" s="7"/>
      <c r="AR10" s="7"/>
      <c r="AS10" s="7"/>
      <c r="AT10" s="7">
        <f t="shared" si="3"/>
        <v>0</v>
      </c>
      <c r="AU10" s="7"/>
      <c r="AV10" s="7"/>
      <c r="AW10" s="7">
        <f t="shared" si="1"/>
        <v>0</v>
      </c>
      <c r="AX10" s="7"/>
      <c r="AY10" s="7"/>
      <c r="AZ10" s="7"/>
      <c r="BA10" s="7"/>
      <c r="BB10" s="7"/>
      <c r="BC10" s="7"/>
    </row>
    <row r="11" spans="1:108" ht="15.75" x14ac:dyDescent="0.25">
      <c r="A11" s="29" t="s">
        <v>29</v>
      </c>
      <c r="B11" s="1" t="s">
        <v>30</v>
      </c>
      <c r="C11" s="2">
        <v>1.6060000000000001</v>
      </c>
      <c r="D11" s="3">
        <v>118535</v>
      </c>
      <c r="E11" s="4">
        <v>0.15</v>
      </c>
      <c r="F11" s="3">
        <f t="shared" ref="F11:F42" si="4">D11-G11</f>
        <v>100754.75</v>
      </c>
      <c r="G11" s="3">
        <f t="shared" ref="G11:G42" si="5">D11*E11</f>
        <v>17780.25</v>
      </c>
      <c r="H11" s="3">
        <f t="shared" ref="H11:H42" si="6">F11+G11*C11</f>
        <v>129309.8315</v>
      </c>
      <c r="I11" s="3"/>
      <c r="J11" s="5"/>
      <c r="K11" s="6"/>
      <c r="L11" s="6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>
        <f t="shared" si="2"/>
        <v>0</v>
      </c>
      <c r="AL11" s="7">
        <f t="shared" si="2"/>
        <v>0</v>
      </c>
      <c r="AM11" s="7"/>
      <c r="AN11" s="7">
        <f t="shared" si="0"/>
        <v>0</v>
      </c>
      <c r="AO11" s="7"/>
      <c r="AP11" s="7"/>
      <c r="AQ11" s="7"/>
      <c r="AR11" s="7"/>
      <c r="AS11" s="7"/>
      <c r="AT11" s="7">
        <f t="shared" si="3"/>
        <v>0</v>
      </c>
      <c r="AU11" s="7">
        <f t="shared" si="3"/>
        <v>0</v>
      </c>
      <c r="AV11" s="7"/>
      <c r="AW11" s="7">
        <f t="shared" si="1"/>
        <v>0</v>
      </c>
      <c r="AX11" s="7"/>
      <c r="AY11" s="7">
        <f>AX11*H11</f>
        <v>0</v>
      </c>
      <c r="AZ11" s="7"/>
      <c r="BA11" s="7"/>
      <c r="BB11" s="7"/>
      <c r="BC11" s="7"/>
    </row>
    <row r="12" spans="1:108" ht="15.75" x14ac:dyDescent="0.25">
      <c r="A12" s="30" t="s">
        <v>31</v>
      </c>
      <c r="B12" s="1" t="s">
        <v>32</v>
      </c>
      <c r="C12" s="2">
        <v>1.6060000000000001</v>
      </c>
      <c r="D12" s="3">
        <v>131418</v>
      </c>
      <c r="E12" s="4">
        <v>0.3</v>
      </c>
      <c r="F12" s="3">
        <f t="shared" si="4"/>
        <v>91992.6</v>
      </c>
      <c r="G12" s="3">
        <f t="shared" si="5"/>
        <v>39425.4</v>
      </c>
      <c r="H12" s="3">
        <f t="shared" si="6"/>
        <v>155309.79240000001</v>
      </c>
      <c r="I12" s="3" t="e">
        <f>H12/#REF!</f>
        <v>#REF!</v>
      </c>
      <c r="J12" s="5">
        <v>12</v>
      </c>
      <c r="K12" s="6">
        <v>2</v>
      </c>
      <c r="L12" s="6">
        <f>K12/8*12</f>
        <v>3</v>
      </c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>
        <f t="shared" si="2"/>
        <v>0</v>
      </c>
      <c r="AL12" s="7">
        <f t="shared" si="2"/>
        <v>0</v>
      </c>
      <c r="AM12" s="7"/>
      <c r="AN12" s="7">
        <f t="shared" si="0"/>
        <v>0</v>
      </c>
      <c r="AO12" s="7"/>
      <c r="AP12" s="7"/>
      <c r="AQ12" s="7"/>
      <c r="AR12" s="7"/>
      <c r="AS12" s="7"/>
      <c r="AT12" s="7">
        <f t="shared" si="3"/>
        <v>0</v>
      </c>
      <c r="AU12" s="7">
        <f t="shared" si="3"/>
        <v>0</v>
      </c>
      <c r="AV12" s="7"/>
      <c r="AW12" s="7">
        <f t="shared" si="1"/>
        <v>0</v>
      </c>
      <c r="AX12" s="7"/>
      <c r="AY12" s="7">
        <f>AX12*H12</f>
        <v>0</v>
      </c>
      <c r="AZ12" s="7"/>
      <c r="BA12" s="7"/>
      <c r="BB12" s="7"/>
      <c r="BC12" s="7"/>
    </row>
    <row r="13" spans="1:108" ht="56.25" customHeight="1" x14ac:dyDescent="0.25">
      <c r="A13" s="30" t="s">
        <v>33</v>
      </c>
      <c r="B13" s="1" t="s">
        <v>34</v>
      </c>
      <c r="C13" s="2">
        <v>1.6060000000000001</v>
      </c>
      <c r="D13" s="3">
        <v>223384</v>
      </c>
      <c r="E13" s="4">
        <v>0.45</v>
      </c>
      <c r="F13" s="3">
        <f t="shared" si="4"/>
        <v>122861.2</v>
      </c>
      <c r="G13" s="3">
        <f t="shared" si="5"/>
        <v>100522.8</v>
      </c>
      <c r="H13" s="3">
        <f t="shared" si="6"/>
        <v>284300.81680000003</v>
      </c>
      <c r="I13" s="3"/>
      <c r="J13" s="5"/>
      <c r="K13" s="6"/>
      <c r="L13" s="6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>
        <f t="shared" si="2"/>
        <v>0</v>
      </c>
      <c r="AL13" s="7">
        <f t="shared" si="2"/>
        <v>0</v>
      </c>
      <c r="AM13" s="7"/>
      <c r="AN13" s="7">
        <f t="shared" si="0"/>
        <v>0</v>
      </c>
      <c r="AO13" s="7"/>
      <c r="AP13" s="7"/>
      <c r="AQ13" s="7"/>
      <c r="AR13" s="7"/>
      <c r="AS13" s="7"/>
      <c r="AT13" s="7">
        <f t="shared" si="3"/>
        <v>0</v>
      </c>
      <c r="AU13" s="7">
        <f t="shared" si="3"/>
        <v>0</v>
      </c>
      <c r="AV13" s="7"/>
      <c r="AW13" s="7">
        <f t="shared" si="1"/>
        <v>0</v>
      </c>
      <c r="AX13" s="7"/>
      <c r="AY13" s="7"/>
      <c r="AZ13" s="7"/>
      <c r="BA13" s="7"/>
      <c r="BB13" s="7"/>
      <c r="BC13" s="7"/>
    </row>
    <row r="14" spans="1:108" ht="15.75" x14ac:dyDescent="0.25">
      <c r="A14" s="30" t="s">
        <v>35</v>
      </c>
      <c r="B14" s="1" t="s">
        <v>36</v>
      </c>
      <c r="C14" s="2">
        <v>1.6060000000000001</v>
      </c>
      <c r="D14" s="3">
        <v>88596</v>
      </c>
      <c r="E14" s="4">
        <v>0.3</v>
      </c>
      <c r="F14" s="3">
        <f t="shared" si="4"/>
        <v>62017.2</v>
      </c>
      <c r="G14" s="3">
        <f t="shared" si="5"/>
        <v>26578.799999999999</v>
      </c>
      <c r="H14" s="3">
        <f t="shared" si="6"/>
        <v>104702.7528</v>
      </c>
      <c r="I14" s="3"/>
      <c r="J14" s="5"/>
      <c r="K14" s="6"/>
      <c r="L14" s="6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>
        <v>12</v>
      </c>
      <c r="Y14" s="7">
        <v>8</v>
      </c>
      <c r="Z14" s="7">
        <f>Y14/8*12</f>
        <v>12</v>
      </c>
      <c r="AA14" s="7">
        <v>75</v>
      </c>
      <c r="AB14" s="7">
        <f>AD14+AF14</f>
        <v>7852706.46</v>
      </c>
      <c r="AC14" s="7">
        <v>75</v>
      </c>
      <c r="AD14" s="7">
        <f>AC14*H14</f>
        <v>7852706.46</v>
      </c>
      <c r="AE14" s="7"/>
      <c r="AF14" s="7"/>
      <c r="AG14" s="7"/>
      <c r="AH14" s="7"/>
      <c r="AI14" s="7"/>
      <c r="AJ14" s="7"/>
      <c r="AK14" s="7">
        <f t="shared" si="2"/>
        <v>0</v>
      </c>
      <c r="AL14" s="7">
        <f t="shared" si="2"/>
        <v>0</v>
      </c>
      <c r="AM14" s="7"/>
      <c r="AN14" s="7">
        <f t="shared" si="0"/>
        <v>0</v>
      </c>
      <c r="AO14" s="7"/>
      <c r="AP14" s="7"/>
      <c r="AQ14" s="7"/>
      <c r="AR14" s="7"/>
      <c r="AS14" s="7"/>
      <c r="AT14" s="7">
        <f t="shared" si="3"/>
        <v>0</v>
      </c>
      <c r="AU14" s="7">
        <f t="shared" si="3"/>
        <v>0</v>
      </c>
      <c r="AV14" s="7"/>
      <c r="AW14" s="7">
        <f t="shared" si="1"/>
        <v>0</v>
      </c>
      <c r="AX14" s="7"/>
      <c r="AY14" s="7"/>
      <c r="AZ14" s="7"/>
      <c r="BA14" s="7"/>
      <c r="BB14" s="7"/>
      <c r="BC14" s="7"/>
    </row>
    <row r="15" spans="1:108" ht="15.75" x14ac:dyDescent="0.25">
      <c r="A15" s="54" t="s">
        <v>37</v>
      </c>
      <c r="B15" s="1" t="s">
        <v>38</v>
      </c>
      <c r="C15" s="2">
        <v>1.6060000000000001</v>
      </c>
      <c r="D15" s="3">
        <v>143254</v>
      </c>
      <c r="E15" s="4">
        <v>0.3</v>
      </c>
      <c r="F15" s="3">
        <f t="shared" si="4"/>
        <v>100277.8</v>
      </c>
      <c r="G15" s="3">
        <f t="shared" si="5"/>
        <v>42976.2</v>
      </c>
      <c r="H15" s="3">
        <f t="shared" si="6"/>
        <v>169297.5772</v>
      </c>
      <c r="I15" s="3" t="e">
        <f>H15/#REF!</f>
        <v>#REF!</v>
      </c>
      <c r="J15" s="5"/>
      <c r="K15" s="6"/>
      <c r="L15" s="6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>
        <f t="shared" si="2"/>
        <v>0</v>
      </c>
      <c r="AL15" s="7">
        <f t="shared" si="2"/>
        <v>0</v>
      </c>
      <c r="AM15" s="7"/>
      <c r="AN15" s="7">
        <f t="shared" si="0"/>
        <v>0</v>
      </c>
      <c r="AO15" s="7"/>
      <c r="AP15" s="7"/>
      <c r="AQ15" s="7"/>
      <c r="AR15" s="7"/>
      <c r="AS15" s="7"/>
      <c r="AT15" s="7">
        <f t="shared" si="3"/>
        <v>0</v>
      </c>
      <c r="AU15" s="7">
        <f t="shared" si="3"/>
        <v>0</v>
      </c>
      <c r="AV15" s="7"/>
      <c r="AW15" s="7">
        <f t="shared" si="1"/>
        <v>0</v>
      </c>
      <c r="AX15" s="7"/>
      <c r="AY15" s="7"/>
      <c r="AZ15" s="7"/>
      <c r="BA15" s="7"/>
      <c r="BB15" s="7"/>
      <c r="BC15" s="7"/>
    </row>
    <row r="16" spans="1:108" ht="15.75" x14ac:dyDescent="0.25">
      <c r="A16" s="51"/>
      <c r="B16" s="1" t="s">
        <v>39</v>
      </c>
      <c r="C16" s="2">
        <v>1.6060000000000001</v>
      </c>
      <c r="D16" s="3">
        <v>141904</v>
      </c>
      <c r="E16" s="4">
        <v>0.15</v>
      </c>
      <c r="F16" s="3">
        <f t="shared" si="4"/>
        <v>120618.4</v>
      </c>
      <c r="G16" s="3">
        <f>D16*E16</f>
        <v>21285.599999999999</v>
      </c>
      <c r="H16" s="3">
        <f>F16+G16*C16</f>
        <v>154803.0736</v>
      </c>
      <c r="I16" s="3" t="e">
        <f>H16/#REF!</f>
        <v>#REF!</v>
      </c>
      <c r="J16" s="5"/>
      <c r="K16" s="6"/>
      <c r="L16" s="6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>
        <f t="shared" si="2"/>
        <v>0</v>
      </c>
      <c r="AL16" s="7">
        <f t="shared" si="2"/>
        <v>0</v>
      </c>
      <c r="AM16" s="7"/>
      <c r="AN16" s="7">
        <f t="shared" si="0"/>
        <v>0</v>
      </c>
      <c r="AO16" s="7"/>
      <c r="AP16" s="7"/>
      <c r="AQ16" s="7"/>
      <c r="AR16" s="7"/>
      <c r="AS16" s="7"/>
      <c r="AT16" s="7">
        <f t="shared" si="3"/>
        <v>0</v>
      </c>
      <c r="AU16" s="7">
        <f t="shared" si="3"/>
        <v>0</v>
      </c>
      <c r="AV16" s="7"/>
      <c r="AW16" s="7">
        <f t="shared" si="1"/>
        <v>0</v>
      </c>
      <c r="AX16" s="7"/>
      <c r="AY16" s="7"/>
      <c r="AZ16" s="7"/>
      <c r="BA16" s="7"/>
      <c r="BB16" s="7"/>
      <c r="BC16" s="7"/>
    </row>
    <row r="17" spans="1:55" ht="15.75" x14ac:dyDescent="0.25">
      <c r="A17" s="47"/>
      <c r="B17" s="1" t="s">
        <v>40</v>
      </c>
      <c r="C17" s="2">
        <v>1.6060000000000001</v>
      </c>
      <c r="D17" s="3">
        <v>204013</v>
      </c>
      <c r="E17" s="4">
        <v>0.15</v>
      </c>
      <c r="F17" s="3">
        <f t="shared" si="4"/>
        <v>173411.05</v>
      </c>
      <c r="G17" s="3">
        <f t="shared" ref="G17" si="7">D17*E17</f>
        <v>30601.949999999997</v>
      </c>
      <c r="H17" s="3">
        <f t="shared" si="6"/>
        <v>222557.78169999999</v>
      </c>
      <c r="I17" s="3"/>
      <c r="J17" s="5"/>
      <c r="K17" s="6"/>
      <c r="L17" s="6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>
        <f t="shared" si="2"/>
        <v>0</v>
      </c>
      <c r="AL17" s="7">
        <f t="shared" si="2"/>
        <v>0</v>
      </c>
      <c r="AM17" s="7"/>
      <c r="AN17" s="7">
        <f t="shared" si="0"/>
        <v>0</v>
      </c>
      <c r="AO17" s="7"/>
      <c r="AP17" s="7"/>
      <c r="AQ17" s="7"/>
      <c r="AR17" s="7"/>
      <c r="AS17" s="7"/>
      <c r="AT17" s="7">
        <f t="shared" si="3"/>
        <v>0</v>
      </c>
      <c r="AU17" s="7">
        <f t="shared" si="3"/>
        <v>0</v>
      </c>
      <c r="AV17" s="7"/>
      <c r="AW17" s="7">
        <f t="shared" si="1"/>
        <v>0</v>
      </c>
      <c r="AX17" s="7"/>
      <c r="AY17" s="7"/>
      <c r="AZ17" s="7"/>
      <c r="BA17" s="7"/>
      <c r="BB17" s="7"/>
      <c r="BC17" s="7"/>
    </row>
    <row r="18" spans="1:55" ht="15.75" x14ac:dyDescent="0.25">
      <c r="A18" s="46" t="s">
        <v>41</v>
      </c>
      <c r="B18" s="1" t="s">
        <v>42</v>
      </c>
      <c r="C18" s="2">
        <v>1.6060000000000001</v>
      </c>
      <c r="D18" s="3">
        <v>221653</v>
      </c>
      <c r="E18" s="4">
        <v>0.15</v>
      </c>
      <c r="F18" s="3">
        <f t="shared" si="4"/>
        <v>188405.05</v>
      </c>
      <c r="G18" s="3">
        <f t="shared" si="5"/>
        <v>33247.949999999997</v>
      </c>
      <c r="H18" s="3">
        <f t="shared" si="6"/>
        <v>241801.25769999999</v>
      </c>
      <c r="I18" s="3" t="e">
        <f>H18/#REF!</f>
        <v>#REF!</v>
      </c>
      <c r="J18" s="5"/>
      <c r="K18" s="6"/>
      <c r="L18" s="6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>
        <f t="shared" si="2"/>
        <v>0</v>
      </c>
      <c r="AL18" s="7">
        <f t="shared" si="2"/>
        <v>0</v>
      </c>
      <c r="AM18" s="7"/>
      <c r="AN18" s="7">
        <f t="shared" si="0"/>
        <v>0</v>
      </c>
      <c r="AO18" s="7"/>
      <c r="AP18" s="7"/>
      <c r="AQ18" s="7"/>
      <c r="AR18" s="7"/>
      <c r="AS18" s="7"/>
      <c r="AT18" s="7">
        <f t="shared" si="3"/>
        <v>0</v>
      </c>
      <c r="AU18" s="7">
        <f t="shared" si="3"/>
        <v>0</v>
      </c>
      <c r="AV18" s="7"/>
      <c r="AW18" s="7">
        <f t="shared" si="1"/>
        <v>0</v>
      </c>
      <c r="AX18" s="7"/>
      <c r="AY18" s="7"/>
      <c r="AZ18" s="7"/>
      <c r="BA18" s="7"/>
      <c r="BB18" s="7"/>
      <c r="BC18" s="7"/>
    </row>
    <row r="19" spans="1:55" ht="15.75" x14ac:dyDescent="0.25">
      <c r="A19" s="47"/>
      <c r="B19" s="1" t="s">
        <v>43</v>
      </c>
      <c r="C19" s="2">
        <v>1.6060000000000001</v>
      </c>
      <c r="D19" s="3">
        <v>324777</v>
      </c>
      <c r="E19" s="4">
        <v>0.15</v>
      </c>
      <c r="F19" s="3">
        <f t="shared" si="4"/>
        <v>276060.45</v>
      </c>
      <c r="G19" s="3">
        <f t="shared" si="5"/>
        <v>48716.549999999996</v>
      </c>
      <c r="H19" s="3">
        <f t="shared" si="6"/>
        <v>354299.22930000001</v>
      </c>
      <c r="I19" s="3" t="e">
        <f>H19/#REF!</f>
        <v>#REF!</v>
      </c>
      <c r="J19" s="5"/>
      <c r="K19" s="6"/>
      <c r="L19" s="6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>
        <f t="shared" si="2"/>
        <v>0</v>
      </c>
      <c r="AL19" s="7">
        <f t="shared" si="2"/>
        <v>0</v>
      </c>
      <c r="AM19" s="7"/>
      <c r="AN19" s="7">
        <f t="shared" si="0"/>
        <v>0</v>
      </c>
      <c r="AO19" s="7"/>
      <c r="AP19" s="7"/>
      <c r="AQ19" s="7"/>
      <c r="AR19" s="7"/>
      <c r="AS19" s="7"/>
      <c r="AT19" s="7">
        <f t="shared" si="3"/>
        <v>0</v>
      </c>
      <c r="AU19" s="7">
        <f t="shared" si="3"/>
        <v>0</v>
      </c>
      <c r="AV19" s="7"/>
      <c r="AW19" s="7">
        <f t="shared" si="1"/>
        <v>0</v>
      </c>
      <c r="AX19" s="7"/>
      <c r="AY19" s="7"/>
      <c r="AZ19" s="7"/>
      <c r="BA19" s="7"/>
      <c r="BB19" s="7"/>
      <c r="BC19" s="7"/>
    </row>
    <row r="20" spans="1:55" ht="15.75" x14ac:dyDescent="0.25">
      <c r="A20" s="46" t="s">
        <v>44</v>
      </c>
      <c r="B20" s="1" t="s">
        <v>45</v>
      </c>
      <c r="C20" s="2">
        <v>1.6060000000000001</v>
      </c>
      <c r="D20" s="3">
        <v>112058</v>
      </c>
      <c r="E20" s="4">
        <v>0.3</v>
      </c>
      <c r="F20" s="3">
        <f>D20-G20</f>
        <v>78440.600000000006</v>
      </c>
      <c r="G20" s="3">
        <f>D20*E20</f>
        <v>33617.4</v>
      </c>
      <c r="H20" s="3">
        <f>F20+G20*C20</f>
        <v>132430.14440000002</v>
      </c>
      <c r="I20" s="3" t="e">
        <f>H20/#REF!</f>
        <v>#REF!</v>
      </c>
      <c r="J20" s="5"/>
      <c r="K20" s="6"/>
      <c r="L20" s="6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>
        <f t="shared" si="2"/>
        <v>0</v>
      </c>
      <c r="AL20" s="7">
        <f t="shared" si="2"/>
        <v>0</v>
      </c>
      <c r="AM20" s="7"/>
      <c r="AN20" s="7">
        <f t="shared" si="0"/>
        <v>0</v>
      </c>
      <c r="AO20" s="7"/>
      <c r="AP20" s="7"/>
      <c r="AQ20" s="7"/>
      <c r="AR20" s="7"/>
      <c r="AS20" s="7"/>
      <c r="AT20" s="7">
        <f t="shared" si="3"/>
        <v>0</v>
      </c>
      <c r="AU20" s="7">
        <f t="shared" si="3"/>
        <v>0</v>
      </c>
      <c r="AV20" s="7"/>
      <c r="AW20" s="7">
        <f t="shared" si="1"/>
        <v>0</v>
      </c>
      <c r="AX20" s="7"/>
      <c r="AY20" s="7"/>
      <c r="AZ20" s="7"/>
      <c r="BA20" s="7"/>
      <c r="BB20" s="7">
        <v>30</v>
      </c>
      <c r="BC20" s="7">
        <f>BB20*H20</f>
        <v>3972904.3320000004</v>
      </c>
    </row>
    <row r="21" spans="1:55" ht="15.75" x14ac:dyDescent="0.25">
      <c r="A21" s="47"/>
      <c r="B21" s="1" t="s">
        <v>46</v>
      </c>
      <c r="C21" s="2">
        <v>1.6060000000000001</v>
      </c>
      <c r="D21" s="3">
        <v>117683</v>
      </c>
      <c r="E21" s="4">
        <v>0.3</v>
      </c>
      <c r="F21" s="3">
        <f>D21-G21</f>
        <v>82378.100000000006</v>
      </c>
      <c r="G21" s="3">
        <f>D21*E21</f>
        <v>35304.9</v>
      </c>
      <c r="H21" s="3">
        <f>F21+G21*C21</f>
        <v>139077.76940000002</v>
      </c>
      <c r="I21" s="3"/>
      <c r="J21" s="5">
        <v>47</v>
      </c>
      <c r="K21" s="6">
        <v>27</v>
      </c>
      <c r="L21" s="6">
        <f>K21/8*12</f>
        <v>40.5</v>
      </c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>
        <f t="shared" si="2"/>
        <v>0</v>
      </c>
      <c r="AL21" s="7">
        <f t="shared" si="2"/>
        <v>0</v>
      </c>
      <c r="AM21" s="7"/>
      <c r="AN21" s="7">
        <f t="shared" si="0"/>
        <v>0</v>
      </c>
      <c r="AO21" s="7"/>
      <c r="AP21" s="7"/>
      <c r="AQ21" s="7"/>
      <c r="AR21" s="7"/>
      <c r="AS21" s="7"/>
      <c r="AT21" s="7">
        <f t="shared" si="3"/>
        <v>0</v>
      </c>
      <c r="AU21" s="7">
        <f t="shared" si="3"/>
        <v>0</v>
      </c>
      <c r="AV21" s="7"/>
      <c r="AW21" s="7">
        <f t="shared" si="1"/>
        <v>0</v>
      </c>
      <c r="AX21" s="7"/>
      <c r="AY21" s="7"/>
      <c r="AZ21" s="7"/>
      <c r="BA21" s="7"/>
      <c r="BB21" s="7">
        <v>30</v>
      </c>
      <c r="BC21" s="7">
        <f>BB21*H21</f>
        <v>4172333.0820000004</v>
      </c>
    </row>
    <row r="22" spans="1:55" ht="15.75" x14ac:dyDescent="0.25">
      <c r="A22" s="46" t="s">
        <v>47</v>
      </c>
      <c r="B22" s="1" t="s">
        <v>48</v>
      </c>
      <c r="C22" s="2">
        <v>1.6060000000000001</v>
      </c>
      <c r="D22" s="3">
        <v>100288</v>
      </c>
      <c r="E22" s="4">
        <v>0.3</v>
      </c>
      <c r="F22" s="3">
        <f t="shared" si="4"/>
        <v>70201.600000000006</v>
      </c>
      <c r="G22" s="3">
        <f t="shared" si="5"/>
        <v>30086.399999999998</v>
      </c>
      <c r="H22" s="3">
        <f t="shared" si="6"/>
        <v>118520.3584</v>
      </c>
      <c r="I22" s="3" t="e">
        <f>H22/#REF!</f>
        <v>#REF!</v>
      </c>
      <c r="J22" s="5"/>
      <c r="K22" s="6"/>
      <c r="L22" s="6"/>
      <c r="M22" s="7"/>
      <c r="N22" s="7"/>
      <c r="O22" s="7"/>
      <c r="P22" s="7"/>
      <c r="Q22" s="7"/>
      <c r="R22" s="7">
        <f>T22+V22</f>
        <v>0</v>
      </c>
      <c r="S22" s="7">
        <f>U22+W22</f>
        <v>0</v>
      </c>
      <c r="T22" s="7"/>
      <c r="U22" s="7">
        <f>T22*H22</f>
        <v>0</v>
      </c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>
        <f t="shared" si="2"/>
        <v>0</v>
      </c>
      <c r="AL22" s="7">
        <f t="shared" si="2"/>
        <v>0</v>
      </c>
      <c r="AM22" s="7"/>
      <c r="AN22" s="7">
        <f t="shared" si="0"/>
        <v>0</v>
      </c>
      <c r="AO22" s="7"/>
      <c r="AP22" s="7"/>
      <c r="AQ22" s="7"/>
      <c r="AR22" s="7"/>
      <c r="AS22" s="7"/>
      <c r="AT22" s="7">
        <f t="shared" si="3"/>
        <v>0</v>
      </c>
      <c r="AU22" s="7">
        <f t="shared" si="3"/>
        <v>0</v>
      </c>
      <c r="AV22" s="7"/>
      <c r="AW22" s="7">
        <f t="shared" si="1"/>
        <v>0</v>
      </c>
      <c r="AX22" s="7"/>
      <c r="AY22" s="7"/>
      <c r="AZ22" s="7"/>
      <c r="BA22" s="7"/>
      <c r="BB22" s="7"/>
      <c r="BC22" s="7"/>
    </row>
    <row r="23" spans="1:55" ht="15.75" x14ac:dyDescent="0.25">
      <c r="A23" s="47"/>
      <c r="B23" s="1" t="s">
        <v>49</v>
      </c>
      <c r="C23" s="2">
        <v>1.6060000000000001</v>
      </c>
      <c r="D23" s="3">
        <v>60064</v>
      </c>
      <c r="E23" s="4">
        <v>0.3</v>
      </c>
      <c r="F23" s="3">
        <f t="shared" si="4"/>
        <v>42044.800000000003</v>
      </c>
      <c r="G23" s="3">
        <f t="shared" si="5"/>
        <v>18019.2</v>
      </c>
      <c r="H23" s="3">
        <f t="shared" si="6"/>
        <v>70983.635200000004</v>
      </c>
      <c r="I23" s="3" t="e">
        <f>H23/#REF!</f>
        <v>#REF!</v>
      </c>
      <c r="J23" s="5"/>
      <c r="K23" s="6"/>
      <c r="L23" s="6"/>
      <c r="M23" s="7"/>
      <c r="N23" s="7"/>
      <c r="O23" s="7"/>
      <c r="P23" s="7"/>
      <c r="Q23" s="7"/>
      <c r="R23" s="7">
        <f>T23+V23</f>
        <v>5</v>
      </c>
      <c r="S23" s="7">
        <f>U23+W23</f>
        <v>354918.17600000004</v>
      </c>
      <c r="T23" s="7">
        <v>5</v>
      </c>
      <c r="U23" s="7">
        <f>T23*H23</f>
        <v>354918.17600000004</v>
      </c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>
        <f t="shared" si="2"/>
        <v>0</v>
      </c>
      <c r="AL23" s="7">
        <f t="shared" si="2"/>
        <v>0</v>
      </c>
      <c r="AM23" s="7"/>
      <c r="AN23" s="7">
        <f t="shared" si="0"/>
        <v>0</v>
      </c>
      <c r="AO23" s="7"/>
      <c r="AP23" s="7"/>
      <c r="AQ23" s="7"/>
      <c r="AR23" s="7"/>
      <c r="AS23" s="7"/>
      <c r="AT23" s="7">
        <f t="shared" si="3"/>
        <v>0</v>
      </c>
      <c r="AU23" s="7">
        <f t="shared" si="3"/>
        <v>0</v>
      </c>
      <c r="AV23" s="7"/>
      <c r="AW23" s="7">
        <f t="shared" si="1"/>
        <v>0</v>
      </c>
      <c r="AX23" s="7"/>
      <c r="AY23" s="7"/>
      <c r="AZ23" s="7"/>
      <c r="BA23" s="7"/>
      <c r="BB23" s="7"/>
      <c r="BC23" s="7"/>
    </row>
    <row r="24" spans="1:55" ht="15.75" x14ac:dyDescent="0.25">
      <c r="A24" s="30" t="s">
        <v>50</v>
      </c>
      <c r="B24" s="1" t="s">
        <v>51</v>
      </c>
      <c r="C24" s="2">
        <v>1.6060000000000001</v>
      </c>
      <c r="D24" s="3">
        <v>62641</v>
      </c>
      <c r="E24" s="4">
        <v>0.3</v>
      </c>
      <c r="F24" s="3">
        <f t="shared" si="4"/>
        <v>43848.7</v>
      </c>
      <c r="G24" s="3">
        <f t="shared" si="5"/>
        <v>18792.3</v>
      </c>
      <c r="H24" s="3">
        <f t="shared" si="6"/>
        <v>74029.133799999996</v>
      </c>
      <c r="I24" s="3" t="e">
        <f>H24/#REF!</f>
        <v>#REF!</v>
      </c>
      <c r="J24" s="5"/>
      <c r="K24" s="6"/>
      <c r="L24" s="6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>
        <f t="shared" si="2"/>
        <v>7</v>
      </c>
      <c r="AL24" s="7">
        <f t="shared" si="2"/>
        <v>518203.93659999996</v>
      </c>
      <c r="AM24" s="7">
        <v>7</v>
      </c>
      <c r="AN24" s="7">
        <f t="shared" si="0"/>
        <v>518203.93659999996</v>
      </c>
      <c r="AO24" s="7"/>
      <c r="AP24" s="7"/>
      <c r="AQ24" s="7"/>
      <c r="AR24" s="7"/>
      <c r="AS24" s="7"/>
      <c r="AT24" s="7">
        <f t="shared" si="3"/>
        <v>0</v>
      </c>
      <c r="AU24" s="7">
        <f t="shared" si="3"/>
        <v>0</v>
      </c>
      <c r="AV24" s="7"/>
      <c r="AW24" s="7">
        <f t="shared" si="1"/>
        <v>0</v>
      </c>
      <c r="AX24" s="7"/>
      <c r="AY24" s="7"/>
      <c r="AZ24" s="7"/>
      <c r="BA24" s="7"/>
      <c r="BB24" s="7"/>
      <c r="BC24" s="7"/>
    </row>
    <row r="25" spans="1:55" ht="15.75" x14ac:dyDescent="0.25">
      <c r="A25" s="46" t="s">
        <v>52</v>
      </c>
      <c r="B25" s="1" t="s">
        <v>53</v>
      </c>
      <c r="C25" s="2">
        <v>1.6060000000000001</v>
      </c>
      <c r="D25" s="3">
        <v>72157</v>
      </c>
      <c r="E25" s="4">
        <v>0.3</v>
      </c>
      <c r="F25" s="3">
        <f t="shared" si="4"/>
        <v>50509.9</v>
      </c>
      <c r="G25" s="3">
        <f t="shared" si="5"/>
        <v>21647.1</v>
      </c>
      <c r="H25" s="3">
        <f t="shared" si="6"/>
        <v>85275.142599999992</v>
      </c>
      <c r="I25" s="3"/>
      <c r="J25" s="5">
        <v>2</v>
      </c>
      <c r="K25" s="6">
        <v>1</v>
      </c>
      <c r="L25" s="6">
        <f t="shared" ref="L25:L26" si="8">K25/8*12</f>
        <v>1.5</v>
      </c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>
        <f t="shared" si="2"/>
        <v>0</v>
      </c>
      <c r="AL25" s="7">
        <f t="shared" si="2"/>
        <v>0</v>
      </c>
      <c r="AM25" s="7"/>
      <c r="AN25" s="7">
        <f t="shared" si="0"/>
        <v>0</v>
      </c>
      <c r="AO25" s="7"/>
      <c r="AP25" s="7"/>
      <c r="AQ25" s="7"/>
      <c r="AR25" s="7"/>
      <c r="AS25" s="7"/>
      <c r="AT25" s="7">
        <f t="shared" si="3"/>
        <v>0</v>
      </c>
      <c r="AU25" s="7">
        <f t="shared" si="3"/>
        <v>0</v>
      </c>
      <c r="AV25" s="7"/>
      <c r="AW25" s="7">
        <f t="shared" si="1"/>
        <v>0</v>
      </c>
      <c r="AX25" s="7"/>
      <c r="AY25" s="7"/>
      <c r="AZ25" s="7"/>
      <c r="BA25" s="7"/>
      <c r="BB25" s="7"/>
      <c r="BC25" s="7"/>
    </row>
    <row r="26" spans="1:55" ht="15.75" x14ac:dyDescent="0.25">
      <c r="A26" s="47" t="s">
        <v>53</v>
      </c>
      <c r="B26" s="1" t="s">
        <v>54</v>
      </c>
      <c r="C26" s="2">
        <v>1.6060000000000001</v>
      </c>
      <c r="D26" s="3">
        <v>152977</v>
      </c>
      <c r="E26" s="4">
        <v>0.15</v>
      </c>
      <c r="F26" s="3">
        <f t="shared" si="4"/>
        <v>130030.45</v>
      </c>
      <c r="G26" s="3">
        <f t="shared" si="5"/>
        <v>22946.55</v>
      </c>
      <c r="H26" s="3">
        <f t="shared" si="6"/>
        <v>166882.60930000001</v>
      </c>
      <c r="I26" s="3"/>
      <c r="J26" s="5">
        <v>8</v>
      </c>
      <c r="K26" s="6">
        <v>3</v>
      </c>
      <c r="L26" s="6">
        <f t="shared" si="8"/>
        <v>4.5</v>
      </c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>
        <f t="shared" si="2"/>
        <v>0</v>
      </c>
      <c r="AL26" s="7">
        <f t="shared" si="2"/>
        <v>0</v>
      </c>
      <c r="AM26" s="7"/>
      <c r="AN26" s="7">
        <f t="shared" si="0"/>
        <v>0</v>
      </c>
      <c r="AO26" s="7"/>
      <c r="AP26" s="7"/>
      <c r="AQ26" s="7"/>
      <c r="AR26" s="7"/>
      <c r="AS26" s="7"/>
      <c r="AT26" s="7">
        <f t="shared" si="3"/>
        <v>0</v>
      </c>
      <c r="AU26" s="7">
        <f t="shared" si="3"/>
        <v>0</v>
      </c>
      <c r="AV26" s="7"/>
      <c r="AW26" s="7">
        <f t="shared" si="1"/>
        <v>0</v>
      </c>
      <c r="AX26" s="7"/>
      <c r="AY26" s="7"/>
      <c r="AZ26" s="7"/>
      <c r="BA26" s="7"/>
      <c r="BB26" s="7"/>
      <c r="BC26" s="7"/>
    </row>
    <row r="27" spans="1:55" ht="15.75" x14ac:dyDescent="0.25">
      <c r="A27" s="30" t="s">
        <v>55</v>
      </c>
      <c r="B27" s="1" t="s">
        <v>56</v>
      </c>
      <c r="C27" s="2">
        <v>1.6060000000000001</v>
      </c>
      <c r="D27" s="3">
        <v>115333</v>
      </c>
      <c r="E27" s="4">
        <v>0.3</v>
      </c>
      <c r="F27" s="3">
        <f t="shared" si="4"/>
        <v>80733.100000000006</v>
      </c>
      <c r="G27" s="3">
        <f t="shared" si="5"/>
        <v>34599.9</v>
      </c>
      <c r="H27" s="3">
        <f t="shared" si="6"/>
        <v>136300.53940000001</v>
      </c>
      <c r="I27" s="3"/>
      <c r="J27" s="5"/>
      <c r="K27" s="6"/>
      <c r="L27" s="6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>
        <f t="shared" si="2"/>
        <v>0</v>
      </c>
      <c r="AL27" s="7">
        <f t="shared" si="2"/>
        <v>0</v>
      </c>
      <c r="AM27" s="7"/>
      <c r="AN27" s="7">
        <f t="shared" si="0"/>
        <v>0</v>
      </c>
      <c r="AO27" s="7"/>
      <c r="AP27" s="7"/>
      <c r="AQ27" s="7"/>
      <c r="AR27" s="7"/>
      <c r="AS27" s="7"/>
      <c r="AT27" s="7">
        <f t="shared" si="3"/>
        <v>0</v>
      </c>
      <c r="AU27" s="7">
        <f t="shared" si="3"/>
        <v>0</v>
      </c>
      <c r="AV27" s="7"/>
      <c r="AW27" s="7">
        <f t="shared" si="1"/>
        <v>0</v>
      </c>
      <c r="AX27" s="7"/>
      <c r="AY27" s="7"/>
      <c r="AZ27" s="7"/>
      <c r="BA27" s="7"/>
      <c r="BB27" s="7"/>
      <c r="BC27" s="7"/>
    </row>
    <row r="28" spans="1:55" ht="15.75" x14ac:dyDescent="0.25">
      <c r="A28" s="46" t="s">
        <v>57</v>
      </c>
      <c r="B28" s="1" t="s">
        <v>58</v>
      </c>
      <c r="C28" s="2">
        <v>1.6060000000000001</v>
      </c>
      <c r="D28" s="3">
        <v>192036</v>
      </c>
      <c r="E28" s="4">
        <v>0.15</v>
      </c>
      <c r="F28" s="3">
        <f t="shared" si="4"/>
        <v>163230.6</v>
      </c>
      <c r="G28" s="3">
        <f t="shared" si="5"/>
        <v>28805.399999999998</v>
      </c>
      <c r="H28" s="3">
        <f t="shared" si="6"/>
        <v>209492.0724</v>
      </c>
      <c r="I28" s="3" t="e">
        <f>H28/#REF!</f>
        <v>#REF!</v>
      </c>
      <c r="J28" s="5"/>
      <c r="K28" s="6"/>
      <c r="L28" s="6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>
        <f t="shared" si="2"/>
        <v>0</v>
      </c>
      <c r="AL28" s="7">
        <f t="shared" si="2"/>
        <v>0</v>
      </c>
      <c r="AM28" s="7"/>
      <c r="AN28" s="7">
        <f t="shared" si="0"/>
        <v>0</v>
      </c>
      <c r="AO28" s="7"/>
      <c r="AP28" s="7"/>
      <c r="AQ28" s="7">
        <v>40</v>
      </c>
      <c r="AR28" s="7">
        <v>23</v>
      </c>
      <c r="AS28" s="7">
        <f>AR28/8*12</f>
        <v>34.5</v>
      </c>
      <c r="AT28" s="7">
        <f t="shared" si="3"/>
        <v>32</v>
      </c>
      <c r="AU28" s="7">
        <f t="shared" si="3"/>
        <v>6703746.3168000001</v>
      </c>
      <c r="AV28" s="7">
        <v>32</v>
      </c>
      <c r="AW28" s="7">
        <f t="shared" si="1"/>
        <v>6703746.3168000001</v>
      </c>
      <c r="AX28" s="7"/>
      <c r="AY28" s="7"/>
      <c r="AZ28" s="7"/>
      <c r="BA28" s="7"/>
      <c r="BB28" s="7"/>
      <c r="BC28" s="7"/>
    </row>
    <row r="29" spans="1:55" ht="15.75" x14ac:dyDescent="0.25">
      <c r="A29" s="51"/>
      <c r="B29" s="1" t="s">
        <v>59</v>
      </c>
      <c r="C29" s="2">
        <v>1.6060000000000001</v>
      </c>
      <c r="D29" s="3">
        <v>171224</v>
      </c>
      <c r="E29" s="4">
        <v>0.15</v>
      </c>
      <c r="F29" s="3">
        <f t="shared" si="4"/>
        <v>145540.4</v>
      </c>
      <c r="G29" s="3">
        <f t="shared" si="5"/>
        <v>25683.599999999999</v>
      </c>
      <c r="H29" s="3">
        <f t="shared" si="6"/>
        <v>186788.2616</v>
      </c>
      <c r="I29" s="3" t="e">
        <f>H29/#REF!</f>
        <v>#REF!</v>
      </c>
      <c r="J29" s="5"/>
      <c r="K29" s="6"/>
      <c r="L29" s="6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>
        <f t="shared" si="2"/>
        <v>0</v>
      </c>
      <c r="AL29" s="7">
        <f t="shared" si="2"/>
        <v>0</v>
      </c>
      <c r="AM29" s="7"/>
      <c r="AN29" s="7">
        <f t="shared" si="0"/>
        <v>0</v>
      </c>
      <c r="AO29" s="7"/>
      <c r="AP29" s="7"/>
      <c r="AQ29" s="7">
        <v>100</v>
      </c>
      <c r="AR29" s="7">
        <v>88</v>
      </c>
      <c r="AS29" s="7">
        <f t="shared" ref="AS29:AS39" si="9">AR29/8*12</f>
        <v>132</v>
      </c>
      <c r="AT29" s="7">
        <f t="shared" si="3"/>
        <v>170</v>
      </c>
      <c r="AU29" s="7">
        <f t="shared" si="3"/>
        <v>31754004.471999999</v>
      </c>
      <c r="AV29" s="7">
        <v>170</v>
      </c>
      <c r="AW29" s="7">
        <f t="shared" si="1"/>
        <v>31754004.471999999</v>
      </c>
      <c r="AX29" s="7"/>
      <c r="AY29" s="7"/>
      <c r="AZ29" s="7"/>
      <c r="BA29" s="7"/>
      <c r="BB29" s="7"/>
      <c r="BC29" s="7"/>
    </row>
    <row r="30" spans="1:55" ht="31.5" x14ac:dyDescent="0.25">
      <c r="A30" s="51"/>
      <c r="B30" s="1" t="s">
        <v>60</v>
      </c>
      <c r="C30" s="2">
        <v>1.6060000000000001</v>
      </c>
      <c r="D30" s="3">
        <v>124392</v>
      </c>
      <c r="E30" s="4">
        <v>0.3</v>
      </c>
      <c r="F30" s="3">
        <f t="shared" si="4"/>
        <v>87074.4</v>
      </c>
      <c r="G30" s="3">
        <f t="shared" si="5"/>
        <v>37317.599999999999</v>
      </c>
      <c r="H30" s="3">
        <f t="shared" si="6"/>
        <v>147006.4656</v>
      </c>
      <c r="I30" s="3" t="e">
        <f>H30/#REF!</f>
        <v>#REF!</v>
      </c>
      <c r="J30" s="5"/>
      <c r="K30" s="6"/>
      <c r="L30" s="6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>
        <f t="shared" si="2"/>
        <v>0</v>
      </c>
      <c r="AL30" s="7">
        <f t="shared" si="2"/>
        <v>0</v>
      </c>
      <c r="AM30" s="7"/>
      <c r="AN30" s="7">
        <f t="shared" si="0"/>
        <v>0</v>
      </c>
      <c r="AO30" s="7"/>
      <c r="AP30" s="7"/>
      <c r="AQ30" s="7">
        <v>9</v>
      </c>
      <c r="AR30" s="7">
        <v>2</v>
      </c>
      <c r="AS30" s="7">
        <f t="shared" si="9"/>
        <v>3</v>
      </c>
      <c r="AT30" s="7">
        <f t="shared" si="3"/>
        <v>7</v>
      </c>
      <c r="AU30" s="7">
        <f t="shared" si="3"/>
        <v>1029045.2592</v>
      </c>
      <c r="AV30" s="7">
        <v>7</v>
      </c>
      <c r="AW30" s="7">
        <f t="shared" si="1"/>
        <v>1029045.2592</v>
      </c>
      <c r="AX30" s="7"/>
      <c r="AY30" s="7"/>
      <c r="AZ30" s="7"/>
      <c r="BA30" s="7"/>
      <c r="BB30" s="7"/>
      <c r="BC30" s="7"/>
    </row>
    <row r="31" spans="1:55" ht="31.5" x14ac:dyDescent="0.25">
      <c r="A31" s="51"/>
      <c r="B31" s="1" t="s">
        <v>61</v>
      </c>
      <c r="C31" s="2">
        <v>1.6060000000000001</v>
      </c>
      <c r="D31" s="3">
        <v>232966</v>
      </c>
      <c r="E31" s="4">
        <v>0.15</v>
      </c>
      <c r="F31" s="3">
        <f t="shared" si="4"/>
        <v>198021.1</v>
      </c>
      <c r="G31" s="3">
        <f t="shared" si="5"/>
        <v>34944.9</v>
      </c>
      <c r="H31" s="3">
        <f t="shared" si="6"/>
        <v>254142.60940000002</v>
      </c>
      <c r="I31" s="3" t="e">
        <f>H31/#REF!</f>
        <v>#REF!</v>
      </c>
      <c r="J31" s="5"/>
      <c r="K31" s="6"/>
      <c r="L31" s="6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>
        <f t="shared" si="2"/>
        <v>0</v>
      </c>
      <c r="AL31" s="7">
        <f t="shared" si="2"/>
        <v>0</v>
      </c>
      <c r="AM31" s="7"/>
      <c r="AN31" s="7">
        <f t="shared" si="0"/>
        <v>0</v>
      </c>
      <c r="AO31" s="7"/>
      <c r="AP31" s="7"/>
      <c r="AQ31" s="7"/>
      <c r="AR31" s="7"/>
      <c r="AS31" s="7">
        <f t="shared" si="9"/>
        <v>0</v>
      </c>
      <c r="AT31" s="7">
        <f t="shared" si="3"/>
        <v>0</v>
      </c>
      <c r="AU31" s="7">
        <f t="shared" si="3"/>
        <v>0</v>
      </c>
      <c r="AV31" s="7"/>
      <c r="AW31" s="7">
        <f t="shared" si="1"/>
        <v>0</v>
      </c>
      <c r="AX31" s="7"/>
      <c r="AY31" s="7"/>
      <c r="AZ31" s="7"/>
      <c r="BA31" s="7"/>
      <c r="BB31" s="7"/>
      <c r="BC31" s="7"/>
    </row>
    <row r="32" spans="1:55" ht="31.5" x14ac:dyDescent="0.25">
      <c r="A32" s="47"/>
      <c r="B32" s="1" t="s">
        <v>62</v>
      </c>
      <c r="C32" s="2">
        <v>1.6060000000000001</v>
      </c>
      <c r="D32" s="3">
        <v>205345</v>
      </c>
      <c r="E32" s="4">
        <v>0.3</v>
      </c>
      <c r="F32" s="3">
        <f t="shared" si="4"/>
        <v>143741.5</v>
      </c>
      <c r="G32" s="3">
        <f t="shared" si="5"/>
        <v>61603.5</v>
      </c>
      <c r="H32" s="3">
        <f t="shared" si="6"/>
        <v>242676.72100000002</v>
      </c>
      <c r="I32" s="3"/>
      <c r="J32" s="5"/>
      <c r="K32" s="6"/>
      <c r="L32" s="6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>
        <f t="shared" si="0"/>
        <v>0</v>
      </c>
      <c r="AO32" s="7"/>
      <c r="AP32" s="7"/>
      <c r="AQ32" s="7"/>
      <c r="AR32" s="7"/>
      <c r="AS32" s="7"/>
      <c r="AT32" s="7">
        <f t="shared" si="3"/>
        <v>2</v>
      </c>
      <c r="AU32" s="7">
        <f t="shared" si="3"/>
        <v>485353.44200000004</v>
      </c>
      <c r="AV32" s="7">
        <v>2</v>
      </c>
      <c r="AW32" s="7">
        <f t="shared" si="1"/>
        <v>485353.44200000004</v>
      </c>
      <c r="AX32" s="7"/>
      <c r="AY32" s="7"/>
      <c r="AZ32" s="7"/>
      <c r="BA32" s="7"/>
      <c r="BB32" s="7"/>
      <c r="BC32" s="7"/>
    </row>
    <row r="33" spans="1:55" ht="15.75" x14ac:dyDescent="0.25">
      <c r="A33" s="46" t="s">
        <v>63</v>
      </c>
      <c r="B33" s="1" t="s">
        <v>64</v>
      </c>
      <c r="C33" s="2">
        <v>1.6060000000000001</v>
      </c>
      <c r="D33" s="3">
        <v>128190</v>
      </c>
      <c r="E33" s="4">
        <v>0.15</v>
      </c>
      <c r="F33" s="3">
        <f t="shared" si="4"/>
        <v>108961.5</v>
      </c>
      <c r="G33" s="3">
        <f t="shared" si="5"/>
        <v>19228.5</v>
      </c>
      <c r="H33" s="3">
        <f t="shared" si="6"/>
        <v>139842.47099999999</v>
      </c>
      <c r="I33" s="3" t="e">
        <f>H33/#REF!</f>
        <v>#REF!</v>
      </c>
      <c r="J33" s="5"/>
      <c r="K33" s="6"/>
      <c r="L33" s="6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>
        <f t="shared" si="2"/>
        <v>0</v>
      </c>
      <c r="AL33" s="7">
        <f t="shared" si="2"/>
        <v>0</v>
      </c>
      <c r="AM33" s="7"/>
      <c r="AN33" s="7">
        <f t="shared" si="0"/>
        <v>0</v>
      </c>
      <c r="AO33" s="7"/>
      <c r="AP33" s="7"/>
      <c r="AQ33" s="7"/>
      <c r="AR33" s="7"/>
      <c r="AS33" s="7">
        <f t="shared" si="9"/>
        <v>0</v>
      </c>
      <c r="AT33" s="7">
        <f t="shared" si="3"/>
        <v>0</v>
      </c>
      <c r="AU33" s="7">
        <f t="shared" si="3"/>
        <v>0</v>
      </c>
      <c r="AV33" s="7"/>
      <c r="AW33" s="7">
        <f t="shared" si="1"/>
        <v>0</v>
      </c>
      <c r="AX33" s="7"/>
      <c r="AY33" s="7"/>
      <c r="AZ33" s="7"/>
      <c r="BA33" s="7"/>
      <c r="BB33" s="7"/>
      <c r="BC33" s="7"/>
    </row>
    <row r="34" spans="1:55" ht="15.75" x14ac:dyDescent="0.25">
      <c r="A34" s="47"/>
      <c r="B34" s="1" t="s">
        <v>65</v>
      </c>
      <c r="C34" s="2">
        <v>1.6060000000000001</v>
      </c>
      <c r="D34" s="3">
        <v>224336</v>
      </c>
      <c r="E34" s="4">
        <v>0.15</v>
      </c>
      <c r="F34" s="3">
        <f t="shared" si="4"/>
        <v>190685.6</v>
      </c>
      <c r="G34" s="3">
        <f t="shared" si="5"/>
        <v>33650.400000000001</v>
      </c>
      <c r="H34" s="3">
        <f t="shared" si="6"/>
        <v>244728.14240000001</v>
      </c>
      <c r="I34" s="3" t="e">
        <f>H34/#REF!</f>
        <v>#REF!</v>
      </c>
      <c r="J34" s="5"/>
      <c r="K34" s="6"/>
      <c r="L34" s="6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>
        <f t="shared" si="2"/>
        <v>0</v>
      </c>
      <c r="AL34" s="7">
        <f t="shared" si="2"/>
        <v>0</v>
      </c>
      <c r="AM34" s="7"/>
      <c r="AN34" s="7">
        <f t="shared" si="0"/>
        <v>0</v>
      </c>
      <c r="AO34" s="7"/>
      <c r="AP34" s="7"/>
      <c r="AQ34" s="7"/>
      <c r="AR34" s="7"/>
      <c r="AS34" s="7">
        <f t="shared" si="9"/>
        <v>0</v>
      </c>
      <c r="AT34" s="7">
        <f t="shared" si="3"/>
        <v>0</v>
      </c>
      <c r="AU34" s="7">
        <f t="shared" si="3"/>
        <v>0</v>
      </c>
      <c r="AV34" s="7"/>
      <c r="AW34" s="7">
        <f t="shared" si="1"/>
        <v>0</v>
      </c>
      <c r="AX34" s="7"/>
      <c r="AY34" s="7"/>
      <c r="AZ34" s="7"/>
      <c r="BA34" s="7"/>
      <c r="BB34" s="7"/>
      <c r="BC34" s="7"/>
    </row>
    <row r="35" spans="1:55" ht="15.75" x14ac:dyDescent="0.25">
      <c r="A35" s="46" t="s">
        <v>66</v>
      </c>
      <c r="B35" s="1" t="s">
        <v>67</v>
      </c>
      <c r="C35" s="2">
        <v>1.6060000000000001</v>
      </c>
      <c r="D35" s="3">
        <v>123357</v>
      </c>
      <c r="E35" s="4">
        <v>0.15</v>
      </c>
      <c r="F35" s="3">
        <f t="shared" si="4"/>
        <v>104853.45</v>
      </c>
      <c r="G35" s="3">
        <f t="shared" si="5"/>
        <v>18503.55</v>
      </c>
      <c r="H35" s="3">
        <f t="shared" si="6"/>
        <v>134570.1513</v>
      </c>
      <c r="I35" s="3" t="e">
        <f>H35/#REF!</f>
        <v>#REF!</v>
      </c>
      <c r="J35" s="5">
        <v>45</v>
      </c>
      <c r="K35" s="6">
        <v>29</v>
      </c>
      <c r="L35" s="6">
        <f>K35/8*12</f>
        <v>43.5</v>
      </c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>
        <f t="shared" si="2"/>
        <v>0</v>
      </c>
      <c r="AL35" s="7">
        <f t="shared" si="2"/>
        <v>0</v>
      </c>
      <c r="AM35" s="7"/>
      <c r="AN35" s="7">
        <f t="shared" si="0"/>
        <v>0</v>
      </c>
      <c r="AO35" s="7"/>
      <c r="AP35" s="7"/>
      <c r="AQ35" s="7">
        <v>117</v>
      </c>
      <c r="AR35" s="7">
        <v>90</v>
      </c>
      <c r="AS35" s="7">
        <f t="shared" si="9"/>
        <v>135</v>
      </c>
      <c r="AT35" s="7">
        <f t="shared" si="3"/>
        <v>160</v>
      </c>
      <c r="AU35" s="7">
        <f t="shared" si="3"/>
        <v>21531224.208000001</v>
      </c>
      <c r="AV35" s="7">
        <v>160</v>
      </c>
      <c r="AW35" s="7">
        <f t="shared" si="1"/>
        <v>21531224.208000001</v>
      </c>
      <c r="AX35" s="7"/>
      <c r="AY35" s="7"/>
      <c r="AZ35" s="7"/>
      <c r="BA35" s="7"/>
      <c r="BB35" s="7"/>
      <c r="BC35" s="7"/>
    </row>
    <row r="36" spans="1:55" ht="15.75" x14ac:dyDescent="0.25">
      <c r="A36" s="51"/>
      <c r="B36" s="1" t="s">
        <v>68</v>
      </c>
      <c r="C36" s="2">
        <v>1.6060000000000001</v>
      </c>
      <c r="D36" s="3">
        <v>184490</v>
      </c>
      <c r="E36" s="4">
        <v>0.15</v>
      </c>
      <c r="F36" s="3">
        <f t="shared" si="4"/>
        <v>156816.5</v>
      </c>
      <c r="G36" s="3">
        <f t="shared" si="5"/>
        <v>27673.5</v>
      </c>
      <c r="H36" s="3">
        <f t="shared" si="6"/>
        <v>201260.141</v>
      </c>
      <c r="I36" s="3" t="e">
        <f>H36/#REF!</f>
        <v>#REF!</v>
      </c>
      <c r="J36" s="5"/>
      <c r="K36" s="6"/>
      <c r="L36" s="6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>
        <f t="shared" si="2"/>
        <v>0</v>
      </c>
      <c r="AL36" s="7">
        <f t="shared" si="2"/>
        <v>0</v>
      </c>
      <c r="AM36" s="7"/>
      <c r="AN36" s="7">
        <f t="shared" si="0"/>
        <v>0</v>
      </c>
      <c r="AO36" s="7"/>
      <c r="AP36" s="7"/>
      <c r="AQ36" s="7"/>
      <c r="AR36" s="7"/>
      <c r="AS36" s="7">
        <f t="shared" si="9"/>
        <v>0</v>
      </c>
      <c r="AT36" s="7">
        <f t="shared" si="3"/>
        <v>0</v>
      </c>
      <c r="AU36" s="7">
        <f t="shared" si="3"/>
        <v>0</v>
      </c>
      <c r="AV36" s="7"/>
      <c r="AW36" s="7">
        <f t="shared" si="1"/>
        <v>0</v>
      </c>
      <c r="AX36" s="7"/>
      <c r="AY36" s="7"/>
      <c r="AZ36" s="7"/>
      <c r="BA36" s="7"/>
      <c r="BB36" s="7"/>
      <c r="BC36" s="7"/>
    </row>
    <row r="37" spans="1:55" ht="15.75" x14ac:dyDescent="0.25">
      <c r="A37" s="51"/>
      <c r="B37" s="1" t="s">
        <v>69</v>
      </c>
      <c r="C37" s="2">
        <v>1.6060000000000001</v>
      </c>
      <c r="D37" s="3">
        <v>128657</v>
      </c>
      <c r="E37" s="4">
        <v>0.3</v>
      </c>
      <c r="F37" s="3">
        <f t="shared" si="4"/>
        <v>90059.9</v>
      </c>
      <c r="G37" s="3">
        <f t="shared" si="5"/>
        <v>38597.1</v>
      </c>
      <c r="H37" s="3">
        <f t="shared" si="6"/>
        <v>152046.8426</v>
      </c>
      <c r="I37" s="3" t="e">
        <f>H37/#REF!</f>
        <v>#REF!</v>
      </c>
      <c r="J37" s="5"/>
      <c r="K37" s="6"/>
      <c r="L37" s="6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>
        <f t="shared" si="2"/>
        <v>0</v>
      </c>
      <c r="AL37" s="7">
        <f t="shared" si="2"/>
        <v>0</v>
      </c>
      <c r="AM37" s="7"/>
      <c r="AN37" s="7">
        <f t="shared" si="0"/>
        <v>0</v>
      </c>
      <c r="AO37" s="7"/>
      <c r="AP37" s="7"/>
      <c r="AQ37" s="7">
        <v>45</v>
      </c>
      <c r="AR37" s="7">
        <v>35</v>
      </c>
      <c r="AS37" s="7">
        <f t="shared" si="9"/>
        <v>52.5</v>
      </c>
      <c r="AT37" s="7">
        <f t="shared" si="3"/>
        <v>48</v>
      </c>
      <c r="AU37" s="7">
        <f t="shared" si="3"/>
        <v>7298248.4448000006</v>
      </c>
      <c r="AV37" s="7">
        <v>48</v>
      </c>
      <c r="AW37" s="7">
        <f t="shared" si="1"/>
        <v>7298248.4448000006</v>
      </c>
      <c r="AX37" s="7"/>
      <c r="AY37" s="7"/>
      <c r="AZ37" s="7">
        <f>25-6</f>
        <v>19</v>
      </c>
      <c r="BA37" s="7">
        <f>AZ37*H37</f>
        <v>2888890.0093999999</v>
      </c>
      <c r="BB37" s="7"/>
      <c r="BC37" s="7"/>
    </row>
    <row r="38" spans="1:55" ht="15.75" x14ac:dyDescent="0.25">
      <c r="A38" s="47"/>
      <c r="B38" s="1" t="s">
        <v>70</v>
      </c>
      <c r="C38" s="2">
        <v>1.6060000000000001</v>
      </c>
      <c r="D38" s="3">
        <v>308107</v>
      </c>
      <c r="E38" s="4">
        <v>0.15</v>
      </c>
      <c r="F38" s="3">
        <f t="shared" si="4"/>
        <v>261890.95</v>
      </c>
      <c r="G38" s="3">
        <f t="shared" si="5"/>
        <v>46216.049999999996</v>
      </c>
      <c r="H38" s="3">
        <f t="shared" si="6"/>
        <v>336113.92629999999</v>
      </c>
      <c r="I38" s="3" t="e">
        <f>H38/#REF!</f>
        <v>#REF!</v>
      </c>
      <c r="J38" s="5">
        <v>5</v>
      </c>
      <c r="K38" s="6">
        <v>2</v>
      </c>
      <c r="L38" s="6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>
        <f t="shared" si="2"/>
        <v>0</v>
      </c>
      <c r="AL38" s="7">
        <f t="shared" si="2"/>
        <v>0</v>
      </c>
      <c r="AM38" s="7"/>
      <c r="AN38" s="7">
        <f t="shared" si="0"/>
        <v>0</v>
      </c>
      <c r="AO38" s="7"/>
      <c r="AP38" s="7"/>
      <c r="AQ38" s="7"/>
      <c r="AR38" s="7"/>
      <c r="AS38" s="7">
        <f t="shared" si="9"/>
        <v>0</v>
      </c>
      <c r="AT38" s="7">
        <f t="shared" si="3"/>
        <v>0</v>
      </c>
      <c r="AU38" s="7">
        <f t="shared" si="3"/>
        <v>0</v>
      </c>
      <c r="AV38" s="7"/>
      <c r="AW38" s="7">
        <f t="shared" si="1"/>
        <v>0</v>
      </c>
      <c r="AX38" s="7"/>
      <c r="AY38" s="7"/>
      <c r="AZ38" s="7"/>
      <c r="BA38" s="7"/>
      <c r="BB38" s="7"/>
      <c r="BC38" s="7"/>
    </row>
    <row r="39" spans="1:55" ht="15.75" x14ac:dyDescent="0.25">
      <c r="A39" s="46" t="s">
        <v>71</v>
      </c>
      <c r="B39" s="1" t="s">
        <v>72</v>
      </c>
      <c r="C39" s="2">
        <v>1.6060000000000001</v>
      </c>
      <c r="D39" s="3">
        <v>83359</v>
      </c>
      <c r="E39" s="4">
        <v>0.3</v>
      </c>
      <c r="F39" s="3">
        <f t="shared" si="4"/>
        <v>58351.3</v>
      </c>
      <c r="G39" s="3">
        <f t="shared" si="5"/>
        <v>25007.7</v>
      </c>
      <c r="H39" s="3">
        <f t="shared" si="6"/>
        <v>98513.666200000007</v>
      </c>
      <c r="I39" s="3" t="e">
        <f>H39/#REF!</f>
        <v>#REF!</v>
      </c>
      <c r="J39" s="5"/>
      <c r="K39" s="6"/>
      <c r="L39" s="6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>
        <v>26</v>
      </c>
      <c r="AH39" s="7">
        <v>19</v>
      </c>
      <c r="AI39" s="7"/>
      <c r="AJ39" s="7">
        <f>AH39/8*12</f>
        <v>28.5</v>
      </c>
      <c r="AK39" s="7">
        <f t="shared" si="2"/>
        <v>48</v>
      </c>
      <c r="AL39" s="7">
        <f t="shared" si="2"/>
        <v>4728655.9776000008</v>
      </c>
      <c r="AM39" s="7">
        <v>48</v>
      </c>
      <c r="AN39" s="7">
        <f t="shared" si="0"/>
        <v>4728655.9776000008</v>
      </c>
      <c r="AO39" s="7"/>
      <c r="AP39" s="7"/>
      <c r="AQ39" s="7">
        <v>31</v>
      </c>
      <c r="AR39" s="7">
        <v>31</v>
      </c>
      <c r="AS39" s="7">
        <f t="shared" si="9"/>
        <v>46.5</v>
      </c>
      <c r="AT39" s="7">
        <f t="shared" si="3"/>
        <v>46</v>
      </c>
      <c r="AU39" s="7">
        <f t="shared" si="3"/>
        <v>4531628.6452000001</v>
      </c>
      <c r="AV39" s="7">
        <v>46</v>
      </c>
      <c r="AW39" s="7">
        <f t="shared" si="1"/>
        <v>4531628.6452000001</v>
      </c>
      <c r="AX39" s="7"/>
      <c r="AY39" s="7"/>
      <c r="AZ39" s="7"/>
      <c r="BA39" s="7"/>
      <c r="BB39" s="7"/>
      <c r="BC39" s="7"/>
    </row>
    <row r="40" spans="1:55" ht="15.75" x14ac:dyDescent="0.25">
      <c r="A40" s="47"/>
      <c r="B40" s="1" t="s">
        <v>73</v>
      </c>
      <c r="C40" s="2">
        <v>1.6060000000000001</v>
      </c>
      <c r="D40" s="3">
        <v>122182</v>
      </c>
      <c r="E40" s="4">
        <v>0.3</v>
      </c>
      <c r="F40" s="3">
        <f t="shared" si="4"/>
        <v>85527.4</v>
      </c>
      <c r="G40" s="3">
        <f t="shared" si="5"/>
        <v>36654.6</v>
      </c>
      <c r="H40" s="3">
        <f t="shared" si="6"/>
        <v>144394.6876</v>
      </c>
      <c r="I40" s="3"/>
      <c r="J40" s="5"/>
      <c r="K40" s="6"/>
      <c r="L40" s="6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>
        <f t="shared" si="2"/>
        <v>23</v>
      </c>
      <c r="AL40" s="7">
        <f t="shared" si="2"/>
        <v>3321077.8148000003</v>
      </c>
      <c r="AM40" s="7">
        <v>23</v>
      </c>
      <c r="AN40" s="7">
        <f t="shared" si="0"/>
        <v>3321077.8148000003</v>
      </c>
      <c r="AO40" s="7"/>
      <c r="AP40" s="7"/>
      <c r="AQ40" s="7"/>
      <c r="AR40" s="7"/>
      <c r="AS40" s="7"/>
      <c r="AT40" s="7">
        <f t="shared" si="3"/>
        <v>20</v>
      </c>
      <c r="AU40" s="7">
        <f t="shared" si="3"/>
        <v>2887893.7520000003</v>
      </c>
      <c r="AV40" s="7">
        <v>20</v>
      </c>
      <c r="AW40" s="7">
        <f t="shared" si="1"/>
        <v>2887893.7520000003</v>
      </c>
      <c r="AX40" s="7"/>
      <c r="AY40" s="7"/>
      <c r="AZ40" s="7"/>
      <c r="BA40" s="7"/>
      <c r="BB40" s="7"/>
      <c r="BC40" s="7"/>
    </row>
    <row r="41" spans="1:55" ht="31.5" x14ac:dyDescent="0.25">
      <c r="A41" s="30" t="s">
        <v>74</v>
      </c>
      <c r="B41" s="1" t="s">
        <v>75</v>
      </c>
      <c r="C41" s="2">
        <v>1.6060000000000001</v>
      </c>
      <c r="D41" s="3">
        <v>108171</v>
      </c>
      <c r="E41" s="4">
        <v>0.3</v>
      </c>
      <c r="F41" s="3">
        <f t="shared" si="4"/>
        <v>75719.7</v>
      </c>
      <c r="G41" s="3">
        <f t="shared" si="5"/>
        <v>32451.3</v>
      </c>
      <c r="H41" s="3">
        <f t="shared" si="6"/>
        <v>127836.4878</v>
      </c>
      <c r="I41" s="3" t="e">
        <f>H41/#REF!</f>
        <v>#REF!</v>
      </c>
      <c r="J41" s="5"/>
      <c r="K41" s="6"/>
      <c r="L41" s="6"/>
      <c r="M41" s="7"/>
      <c r="N41" s="7"/>
      <c r="O41" s="7">
        <v>10</v>
      </c>
      <c r="P41" s="7">
        <v>9</v>
      </c>
      <c r="Q41" s="7">
        <f>P41/8*12</f>
        <v>13.5</v>
      </c>
      <c r="R41" s="7">
        <f>T41+V41</f>
        <v>30</v>
      </c>
      <c r="S41" s="7">
        <f>U41+W41</f>
        <v>3835094.6340000001</v>
      </c>
      <c r="T41" s="7">
        <v>30</v>
      </c>
      <c r="U41" s="7">
        <f>T41*H41</f>
        <v>3835094.6340000001</v>
      </c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>
        <f t="shared" si="2"/>
        <v>0</v>
      </c>
      <c r="AL41" s="7">
        <f t="shared" si="2"/>
        <v>0</v>
      </c>
      <c r="AM41" s="7"/>
      <c r="AN41" s="7">
        <f t="shared" si="0"/>
        <v>0</v>
      </c>
      <c r="AO41" s="7"/>
      <c r="AP41" s="7"/>
      <c r="AQ41" s="7"/>
      <c r="AR41" s="7"/>
      <c r="AS41" s="7"/>
      <c r="AT41" s="7">
        <f t="shared" si="3"/>
        <v>0</v>
      </c>
      <c r="AU41" s="7">
        <f t="shared" si="3"/>
        <v>0</v>
      </c>
      <c r="AV41" s="7"/>
      <c r="AW41" s="7">
        <f t="shared" si="1"/>
        <v>0</v>
      </c>
      <c r="AX41" s="7"/>
      <c r="AY41" s="7"/>
      <c r="AZ41" s="7"/>
      <c r="BA41" s="7"/>
      <c r="BB41" s="7"/>
      <c r="BC41" s="7"/>
    </row>
    <row r="42" spans="1:55" ht="15.75" x14ac:dyDescent="0.25">
      <c r="A42" s="30" t="s">
        <v>76</v>
      </c>
      <c r="B42" s="1" t="s">
        <v>77</v>
      </c>
      <c r="C42" s="2">
        <v>1.6060000000000001</v>
      </c>
      <c r="D42" s="3">
        <v>166495</v>
      </c>
      <c r="E42" s="4">
        <v>0.15</v>
      </c>
      <c r="F42" s="3">
        <f t="shared" si="4"/>
        <v>141520.75</v>
      </c>
      <c r="G42" s="3">
        <f t="shared" si="5"/>
        <v>24974.25</v>
      </c>
      <c r="H42" s="3">
        <f t="shared" si="6"/>
        <v>181629.39549999998</v>
      </c>
      <c r="I42" s="3"/>
      <c r="J42" s="5"/>
      <c r="K42" s="6"/>
      <c r="L42" s="6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>
        <f t="shared" si="2"/>
        <v>0</v>
      </c>
      <c r="AL42" s="7">
        <f t="shared" si="2"/>
        <v>0</v>
      </c>
      <c r="AM42" s="7"/>
      <c r="AN42" s="7">
        <f t="shared" si="0"/>
        <v>0</v>
      </c>
      <c r="AO42" s="7"/>
      <c r="AP42" s="7">
        <f>AO42*H42</f>
        <v>0</v>
      </c>
      <c r="AQ42" s="7"/>
      <c r="AR42" s="7"/>
      <c r="AS42" s="7"/>
      <c r="AT42" s="7">
        <f t="shared" si="3"/>
        <v>0</v>
      </c>
      <c r="AU42" s="7">
        <f t="shared" si="3"/>
        <v>0</v>
      </c>
      <c r="AV42" s="7"/>
      <c r="AW42" s="7">
        <f t="shared" si="1"/>
        <v>0</v>
      </c>
      <c r="AX42" s="7"/>
      <c r="AY42" s="7"/>
      <c r="AZ42" s="7"/>
      <c r="BA42" s="7"/>
      <c r="BB42" s="7"/>
      <c r="BC42" s="7"/>
    </row>
    <row r="43" spans="1:55" s="22" customFormat="1" ht="26.25" customHeight="1" x14ac:dyDescent="0.25">
      <c r="A43" s="18" t="s">
        <v>19</v>
      </c>
      <c r="B43" s="11" t="s">
        <v>78</v>
      </c>
      <c r="C43" s="11"/>
      <c r="D43" s="11"/>
      <c r="E43" s="11"/>
      <c r="F43" s="11"/>
      <c r="G43" s="11"/>
      <c r="H43" s="11"/>
      <c r="I43" s="11"/>
      <c r="J43" s="9">
        <f t="shared" ref="J43:L43" si="10">SUM(J7:J42)</f>
        <v>123</v>
      </c>
      <c r="K43" s="9">
        <f t="shared" si="10"/>
        <v>67</v>
      </c>
      <c r="L43" s="9">
        <f t="shared" si="10"/>
        <v>93</v>
      </c>
      <c r="M43" s="9">
        <f t="shared" ref="M43:AF43" si="11">SUM(M7:M42)</f>
        <v>0</v>
      </c>
      <c r="N43" s="9">
        <f t="shared" si="11"/>
        <v>0</v>
      </c>
      <c r="O43" s="9">
        <f t="shared" si="11"/>
        <v>10</v>
      </c>
      <c r="P43" s="9">
        <f t="shared" si="11"/>
        <v>9</v>
      </c>
      <c r="Q43" s="9">
        <f t="shared" si="11"/>
        <v>13.5</v>
      </c>
      <c r="R43" s="9">
        <f t="shared" si="11"/>
        <v>35</v>
      </c>
      <c r="S43" s="10">
        <f t="shared" si="11"/>
        <v>4190012.81</v>
      </c>
      <c r="T43" s="9">
        <f t="shared" si="11"/>
        <v>35</v>
      </c>
      <c r="U43" s="9">
        <f t="shared" si="11"/>
        <v>4190012.81</v>
      </c>
      <c r="V43" s="9">
        <f t="shared" si="11"/>
        <v>0</v>
      </c>
      <c r="W43" s="9">
        <f t="shared" si="11"/>
        <v>0</v>
      </c>
      <c r="X43" s="9">
        <f t="shared" si="11"/>
        <v>12</v>
      </c>
      <c r="Y43" s="9">
        <f t="shared" si="11"/>
        <v>8</v>
      </c>
      <c r="Z43" s="9">
        <f t="shared" si="11"/>
        <v>12</v>
      </c>
      <c r="AA43" s="9">
        <f t="shared" si="11"/>
        <v>75</v>
      </c>
      <c r="AB43" s="10">
        <f t="shared" si="11"/>
        <v>7852706.46</v>
      </c>
      <c r="AC43" s="9">
        <f t="shared" si="11"/>
        <v>75</v>
      </c>
      <c r="AD43" s="9">
        <f t="shared" si="11"/>
        <v>7852706.46</v>
      </c>
      <c r="AE43" s="9">
        <f t="shared" si="11"/>
        <v>0</v>
      </c>
      <c r="AF43" s="9">
        <f t="shared" si="11"/>
        <v>0</v>
      </c>
      <c r="AG43" s="9">
        <f t="shared" ref="AG43:AH43" si="12">SUM(AG7:AG42)</f>
        <v>62</v>
      </c>
      <c r="AH43" s="9">
        <f t="shared" si="12"/>
        <v>44</v>
      </c>
      <c r="AI43" s="9"/>
      <c r="AJ43" s="9">
        <f t="shared" ref="AJ43:BC43" si="13">SUM(AJ7:AJ42)</f>
        <v>67</v>
      </c>
      <c r="AK43" s="9">
        <f t="shared" si="13"/>
        <v>140</v>
      </c>
      <c r="AL43" s="10">
        <f t="shared" si="13"/>
        <v>18690749.9822</v>
      </c>
      <c r="AM43" s="9">
        <f t="shared" si="13"/>
        <v>140</v>
      </c>
      <c r="AN43" s="9">
        <f t="shared" si="13"/>
        <v>18690749.9822</v>
      </c>
      <c r="AO43" s="9">
        <f t="shared" si="13"/>
        <v>0</v>
      </c>
      <c r="AP43" s="9">
        <f t="shared" si="13"/>
        <v>0</v>
      </c>
      <c r="AQ43" s="9">
        <f t="shared" si="13"/>
        <v>347</v>
      </c>
      <c r="AR43" s="9">
        <f t="shared" si="13"/>
        <v>269</v>
      </c>
      <c r="AS43" s="9">
        <f t="shared" si="13"/>
        <v>403.5</v>
      </c>
      <c r="AT43" s="9">
        <f t="shared" si="13"/>
        <v>490</v>
      </c>
      <c r="AU43" s="10">
        <f t="shared" si="13"/>
        <v>77028443.267000005</v>
      </c>
      <c r="AV43" s="9">
        <f t="shared" si="13"/>
        <v>490</v>
      </c>
      <c r="AW43" s="9">
        <f t="shared" si="13"/>
        <v>77028443.267000005</v>
      </c>
      <c r="AX43" s="9">
        <f t="shared" si="13"/>
        <v>0</v>
      </c>
      <c r="AY43" s="9">
        <f t="shared" si="13"/>
        <v>0</v>
      </c>
      <c r="AZ43" s="9">
        <f t="shared" si="13"/>
        <v>19</v>
      </c>
      <c r="BA43" s="10">
        <f t="shared" si="13"/>
        <v>2888890.0093999999</v>
      </c>
      <c r="BB43" s="9">
        <f t="shared" si="13"/>
        <v>60</v>
      </c>
      <c r="BC43" s="10">
        <f t="shared" si="13"/>
        <v>8145237.4140000008</v>
      </c>
    </row>
  </sheetData>
  <mergeCells count="58">
    <mergeCell ref="BB1:BC1"/>
    <mergeCell ref="BB2:BC2"/>
    <mergeCell ref="A35:A38"/>
    <mergeCell ref="A39:A40"/>
    <mergeCell ref="Z5:Z6"/>
    <mergeCell ref="Y5:Y6"/>
    <mergeCell ref="X5:X6"/>
    <mergeCell ref="A18:A19"/>
    <mergeCell ref="A20:A21"/>
    <mergeCell ref="A22:A23"/>
    <mergeCell ref="A25:A26"/>
    <mergeCell ref="A28:A32"/>
    <mergeCell ref="A33:A34"/>
    <mergeCell ref="A15:A17"/>
    <mergeCell ref="AA5:AB5"/>
    <mergeCell ref="A7:A8"/>
    <mergeCell ref="A9:A10"/>
    <mergeCell ref="AT5:AU5"/>
    <mergeCell ref="AV5:AW5"/>
    <mergeCell ref="AX5:AY5"/>
    <mergeCell ref="AZ5:BA5"/>
    <mergeCell ref="BB5:BC5"/>
    <mergeCell ref="AK5:AL5"/>
    <mergeCell ref="AM5:AN5"/>
    <mergeCell ref="AO5:AP5"/>
    <mergeCell ref="AQ5:AQ6"/>
    <mergeCell ref="AR5:AR6"/>
    <mergeCell ref="AS5:AS6"/>
    <mergeCell ref="J5:J6"/>
    <mergeCell ref="K5:K6"/>
    <mergeCell ref="L5:L6"/>
    <mergeCell ref="O4:W4"/>
    <mergeCell ref="X4:AF4"/>
    <mergeCell ref="AG4:AP4"/>
    <mergeCell ref="AQ4:AY4"/>
    <mergeCell ref="AZ4:BA4"/>
    <mergeCell ref="BB4:BC4"/>
    <mergeCell ref="M4:N4"/>
    <mergeCell ref="R5:S5"/>
    <mergeCell ref="T5:U5"/>
    <mergeCell ref="M5:N5"/>
    <mergeCell ref="O5:O6"/>
    <mergeCell ref="A3:BC3"/>
    <mergeCell ref="A4:A6"/>
    <mergeCell ref="B4:B6"/>
    <mergeCell ref="C4:C6"/>
    <mergeCell ref="D4:D6"/>
    <mergeCell ref="E4:E6"/>
    <mergeCell ref="H4:H6"/>
    <mergeCell ref="J4:L4"/>
    <mergeCell ref="V5:W5"/>
    <mergeCell ref="P5:P6"/>
    <mergeCell ref="Q5:Q6"/>
    <mergeCell ref="AC5:AD5"/>
    <mergeCell ref="AE5:AF5"/>
    <mergeCell ref="AG5:AG6"/>
    <mergeCell ref="AH5:AH6"/>
    <mergeCell ref="AJ5:AJ6"/>
  </mergeCells>
  <pageMargins left="0.43307086614173229" right="0" top="0.62992125984251968" bottom="0.19685039370078741" header="0.11811023622047245" footer="0.11811023622047245"/>
  <pageSetup paperSize="9" scale="75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ВМП</vt:lpstr>
      <vt:lpstr>ВМП!Заголовки_для_печати</vt:lpstr>
      <vt:lpstr>ВМП!Область_печати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Сафронова Ирина Александровна</dc:creator>
  <cp:lastModifiedBy>Солод Ольга Геннадьевна</cp:lastModifiedBy>
  <cp:lastPrinted>2017-07-12T02:54:36Z</cp:lastPrinted>
  <dcterms:created xsi:type="dcterms:W3CDTF">2017-07-07T05:18:08Z</dcterms:created>
  <dcterms:modified xsi:type="dcterms:W3CDTF">2018-06-14T06:52:02Z</dcterms:modified>
</cp:coreProperties>
</file>